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setsucho0201\Downloads\2025_財務諸表等入力シート_一括ダウンロード\（蓬莱会HPに公開計算書類）財務諸表入力シートから出力\"/>
    </mc:Choice>
  </mc:AlternateContent>
  <xr:revisionPtr revIDLastSave="0" documentId="8_{89575AD2-5519-432D-B266-0683AC3A46C5}" xr6:coauthVersionLast="47" xr6:coauthVersionMax="47" xr10:uidLastSave="{00000000-0000-0000-0000-000000000000}"/>
  <bookViews>
    <workbookView xWindow="-108" yWindow="-108" windowWidth="23256" windowHeight="12576" activeTab="1" xr2:uid="{6D105098-EF38-4179-8135-0C6073298FD4}"/>
  </bookViews>
  <sheets>
    <sheet name="社会福祉事業" sheetId="1" r:id="rId1"/>
    <sheet name="公益事業" sheetId="2" r:id="rId2"/>
  </sheets>
  <definedNames>
    <definedName name="_xlnm.Print_Titles" localSheetId="1">公益事業!$1:$7</definedName>
    <definedName name="_xlnm.Print_Titles" localSheetId="0">社会福祉事業!$1:$7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2" l="1"/>
  <c r="H75" i="2" s="1"/>
  <c r="H74" i="2"/>
  <c r="F74" i="2"/>
  <c r="F73" i="2"/>
  <c r="H73" i="2" s="1"/>
  <c r="H71" i="2"/>
  <c r="F71" i="2"/>
  <c r="G68" i="2"/>
  <c r="E68" i="2"/>
  <c r="F68" i="2" s="1"/>
  <c r="H68" i="2" s="1"/>
  <c r="F67" i="2"/>
  <c r="H67" i="2" s="1"/>
  <c r="H66" i="2"/>
  <c r="F66" i="2"/>
  <c r="F65" i="2"/>
  <c r="H65" i="2" s="1"/>
  <c r="F64" i="2"/>
  <c r="H64" i="2" s="1"/>
  <c r="F63" i="2"/>
  <c r="H63" i="2" s="1"/>
  <c r="H62" i="2"/>
  <c r="F62" i="2"/>
  <c r="F61" i="2"/>
  <c r="H61" i="2" s="1"/>
  <c r="F60" i="2"/>
  <c r="H60" i="2" s="1"/>
  <c r="G59" i="2"/>
  <c r="G69" i="2" s="1"/>
  <c r="F59" i="2"/>
  <c r="H59" i="2" s="1"/>
  <c r="H69" i="2" s="1"/>
  <c r="E59" i="2"/>
  <c r="E69" i="2" s="1"/>
  <c r="F69" i="2" s="1"/>
  <c r="F58" i="2"/>
  <c r="H58" i="2" s="1"/>
  <c r="F57" i="2"/>
  <c r="H57" i="2" s="1"/>
  <c r="F56" i="2"/>
  <c r="H56" i="2" s="1"/>
  <c r="H55" i="2"/>
  <c r="F55" i="2"/>
  <c r="F54" i="2"/>
  <c r="H54" i="2" s="1"/>
  <c r="F53" i="2"/>
  <c r="H53" i="2" s="1"/>
  <c r="F52" i="2"/>
  <c r="H52" i="2" s="1"/>
  <c r="H51" i="2"/>
  <c r="F51" i="2"/>
  <c r="F50" i="2"/>
  <c r="H50" i="2" s="1"/>
  <c r="G47" i="2"/>
  <c r="E47" i="2"/>
  <c r="F47" i="2" s="1"/>
  <c r="H47" i="2" s="1"/>
  <c r="H46" i="2"/>
  <c r="F46" i="2"/>
  <c r="F45" i="2"/>
  <c r="H45" i="2" s="1"/>
  <c r="F44" i="2"/>
  <c r="H44" i="2" s="1"/>
  <c r="F43" i="2"/>
  <c r="H43" i="2" s="1"/>
  <c r="H42" i="2"/>
  <c r="F42" i="2"/>
  <c r="F41" i="2"/>
  <c r="H41" i="2" s="1"/>
  <c r="F40" i="2"/>
  <c r="H40" i="2" s="1"/>
  <c r="F39" i="2"/>
  <c r="H39" i="2" s="1"/>
  <c r="H38" i="2"/>
  <c r="F38" i="2"/>
  <c r="G37" i="2"/>
  <c r="G48" i="2" s="1"/>
  <c r="E37" i="2"/>
  <c r="F37" i="2" s="1"/>
  <c r="H37" i="2" s="1"/>
  <c r="F36" i="2"/>
  <c r="H36" i="2" s="1"/>
  <c r="H35" i="2"/>
  <c r="F35" i="2"/>
  <c r="F34" i="2"/>
  <c r="H34" i="2" s="1"/>
  <c r="F33" i="2"/>
  <c r="H33" i="2" s="1"/>
  <c r="F32" i="2"/>
  <c r="H32" i="2" s="1"/>
  <c r="H31" i="2"/>
  <c r="F31" i="2"/>
  <c r="F30" i="2"/>
  <c r="H30" i="2" s="1"/>
  <c r="F29" i="2"/>
  <c r="H29" i="2" s="1"/>
  <c r="F28" i="2"/>
  <c r="H28" i="2" s="1"/>
  <c r="H27" i="2"/>
  <c r="F27" i="2"/>
  <c r="G26" i="2"/>
  <c r="E26" i="2"/>
  <c r="F26" i="2" s="1"/>
  <c r="G25" i="2"/>
  <c r="F25" i="2"/>
  <c r="H25" i="2" s="1"/>
  <c r="E25" i="2"/>
  <c r="F24" i="2"/>
  <c r="H24" i="2" s="1"/>
  <c r="F23" i="2"/>
  <c r="H23" i="2" s="1"/>
  <c r="F22" i="2"/>
  <c r="H22" i="2" s="1"/>
  <c r="H21" i="2"/>
  <c r="F21" i="2"/>
  <c r="F20" i="2"/>
  <c r="H20" i="2" s="1"/>
  <c r="F19" i="2"/>
  <c r="H19" i="2" s="1"/>
  <c r="F18" i="2"/>
  <c r="H18" i="2" s="1"/>
  <c r="H17" i="2"/>
  <c r="F17" i="2"/>
  <c r="F16" i="2"/>
  <c r="H16" i="2" s="1"/>
  <c r="F15" i="2"/>
  <c r="H15" i="2" s="1"/>
  <c r="F14" i="2"/>
  <c r="H14" i="2" s="1"/>
  <c r="G13" i="2"/>
  <c r="E13" i="2"/>
  <c r="F13" i="2" s="1"/>
  <c r="H13" i="2" s="1"/>
  <c r="H26" i="2" s="1"/>
  <c r="F12" i="2"/>
  <c r="H12" i="2" s="1"/>
  <c r="F11" i="2"/>
  <c r="H11" i="2" s="1"/>
  <c r="H10" i="2"/>
  <c r="F10" i="2"/>
  <c r="F9" i="2"/>
  <c r="H9" i="2" s="1"/>
  <c r="F8" i="2"/>
  <c r="H8" i="2" s="1"/>
  <c r="N75" i="1"/>
  <c r="L75" i="1"/>
  <c r="L74" i="1"/>
  <c r="N74" i="1" s="1"/>
  <c r="L73" i="1"/>
  <c r="N73" i="1" s="1"/>
  <c r="N71" i="1"/>
  <c r="L71" i="1"/>
  <c r="M69" i="1"/>
  <c r="J69" i="1"/>
  <c r="E69" i="1"/>
  <c r="M68" i="1"/>
  <c r="K68" i="1"/>
  <c r="J68" i="1"/>
  <c r="I68" i="1"/>
  <c r="H68" i="1"/>
  <c r="H69" i="1" s="1"/>
  <c r="G68" i="1"/>
  <c r="L68" i="1" s="1"/>
  <c r="N68" i="1" s="1"/>
  <c r="F68" i="1"/>
  <c r="E68" i="1"/>
  <c r="N67" i="1"/>
  <c r="L67" i="1"/>
  <c r="L66" i="1"/>
  <c r="N66" i="1" s="1"/>
  <c r="L65" i="1"/>
  <c r="N65" i="1" s="1"/>
  <c r="L64" i="1"/>
  <c r="N64" i="1" s="1"/>
  <c r="N63" i="1"/>
  <c r="L63" i="1"/>
  <c r="L62" i="1"/>
  <c r="N62" i="1" s="1"/>
  <c r="L61" i="1"/>
  <c r="N61" i="1" s="1"/>
  <c r="L60" i="1"/>
  <c r="N60" i="1" s="1"/>
  <c r="M59" i="1"/>
  <c r="K59" i="1"/>
  <c r="K69" i="1" s="1"/>
  <c r="J59" i="1"/>
  <c r="I59" i="1"/>
  <c r="I69" i="1" s="1"/>
  <c r="H59" i="1"/>
  <c r="G59" i="1"/>
  <c r="F59" i="1"/>
  <c r="L59" i="1" s="1"/>
  <c r="N59" i="1" s="1"/>
  <c r="N69" i="1" s="1"/>
  <c r="E59" i="1"/>
  <c r="L58" i="1"/>
  <c r="N58" i="1" s="1"/>
  <c r="L57" i="1"/>
  <c r="N57" i="1" s="1"/>
  <c r="L56" i="1"/>
  <c r="N56" i="1" s="1"/>
  <c r="N55" i="1"/>
  <c r="L55" i="1"/>
  <c r="L54" i="1"/>
  <c r="N54" i="1" s="1"/>
  <c r="L53" i="1"/>
  <c r="N53" i="1" s="1"/>
  <c r="L52" i="1"/>
  <c r="N52" i="1" s="1"/>
  <c r="N51" i="1"/>
  <c r="L51" i="1"/>
  <c r="L50" i="1"/>
  <c r="N50" i="1" s="1"/>
  <c r="H48" i="1"/>
  <c r="G48" i="1"/>
  <c r="M47" i="1"/>
  <c r="K47" i="1"/>
  <c r="J47" i="1"/>
  <c r="I47" i="1"/>
  <c r="I48" i="1" s="1"/>
  <c r="H47" i="1"/>
  <c r="G47" i="1"/>
  <c r="F47" i="1"/>
  <c r="L47" i="1" s="1"/>
  <c r="N47" i="1" s="1"/>
  <c r="E47" i="1"/>
  <c r="L46" i="1"/>
  <c r="N46" i="1" s="1"/>
  <c r="L45" i="1"/>
  <c r="N45" i="1" s="1"/>
  <c r="L44" i="1"/>
  <c r="N44" i="1" s="1"/>
  <c r="N43" i="1"/>
  <c r="L43" i="1"/>
  <c r="L42" i="1"/>
  <c r="N42" i="1" s="1"/>
  <c r="L41" i="1"/>
  <c r="N41" i="1" s="1"/>
  <c r="L40" i="1"/>
  <c r="N40" i="1" s="1"/>
  <c r="N39" i="1"/>
  <c r="L39" i="1"/>
  <c r="L38" i="1"/>
  <c r="N38" i="1" s="1"/>
  <c r="M37" i="1"/>
  <c r="M48" i="1" s="1"/>
  <c r="K37" i="1"/>
  <c r="K48" i="1" s="1"/>
  <c r="J37" i="1"/>
  <c r="J48" i="1" s="1"/>
  <c r="I37" i="1"/>
  <c r="H37" i="1"/>
  <c r="G37" i="1"/>
  <c r="F37" i="1"/>
  <c r="F48" i="1" s="1"/>
  <c r="E37" i="1"/>
  <c r="L37" i="1" s="1"/>
  <c r="N37" i="1" s="1"/>
  <c r="N48" i="1" s="1"/>
  <c r="L36" i="1"/>
  <c r="N36" i="1" s="1"/>
  <c r="N35" i="1"/>
  <c r="L35" i="1"/>
  <c r="L34" i="1"/>
  <c r="N34" i="1" s="1"/>
  <c r="L33" i="1"/>
  <c r="N33" i="1" s="1"/>
  <c r="L32" i="1"/>
  <c r="N32" i="1" s="1"/>
  <c r="N31" i="1"/>
  <c r="L31" i="1"/>
  <c r="L30" i="1"/>
  <c r="N30" i="1" s="1"/>
  <c r="L29" i="1"/>
  <c r="N29" i="1" s="1"/>
  <c r="L28" i="1"/>
  <c r="N28" i="1" s="1"/>
  <c r="N27" i="1"/>
  <c r="L27" i="1"/>
  <c r="K26" i="1"/>
  <c r="I26" i="1"/>
  <c r="H26" i="1"/>
  <c r="H49" i="1" s="1"/>
  <c r="H70" i="1" s="1"/>
  <c r="H72" i="1" s="1"/>
  <c r="H76" i="1" s="1"/>
  <c r="M25" i="1"/>
  <c r="K25" i="1"/>
  <c r="J25" i="1"/>
  <c r="I25" i="1"/>
  <c r="H25" i="1"/>
  <c r="G25" i="1"/>
  <c r="F25" i="1"/>
  <c r="E25" i="1"/>
  <c r="L25" i="1" s="1"/>
  <c r="N25" i="1" s="1"/>
  <c r="L24" i="1"/>
  <c r="N24" i="1" s="1"/>
  <c r="N23" i="1"/>
  <c r="L23" i="1"/>
  <c r="L22" i="1"/>
  <c r="N22" i="1" s="1"/>
  <c r="L21" i="1"/>
  <c r="N21" i="1" s="1"/>
  <c r="L20" i="1"/>
  <c r="N20" i="1" s="1"/>
  <c r="N19" i="1"/>
  <c r="L19" i="1"/>
  <c r="L18" i="1"/>
  <c r="N18" i="1" s="1"/>
  <c r="L17" i="1"/>
  <c r="N17" i="1" s="1"/>
  <c r="L16" i="1"/>
  <c r="N16" i="1" s="1"/>
  <c r="N15" i="1"/>
  <c r="L15" i="1"/>
  <c r="L14" i="1"/>
  <c r="N14" i="1" s="1"/>
  <c r="M13" i="1"/>
  <c r="M26" i="1" s="1"/>
  <c r="K13" i="1"/>
  <c r="J13" i="1"/>
  <c r="J26" i="1" s="1"/>
  <c r="J49" i="1" s="1"/>
  <c r="J70" i="1" s="1"/>
  <c r="J72" i="1" s="1"/>
  <c r="J76" i="1" s="1"/>
  <c r="I13" i="1"/>
  <c r="H13" i="1"/>
  <c r="G13" i="1"/>
  <c r="G26" i="1" s="1"/>
  <c r="G49" i="1" s="1"/>
  <c r="F13" i="1"/>
  <c r="F26" i="1" s="1"/>
  <c r="F49" i="1" s="1"/>
  <c r="E13" i="1"/>
  <c r="E26" i="1" s="1"/>
  <c r="L12" i="1"/>
  <c r="N12" i="1" s="1"/>
  <c r="N11" i="1"/>
  <c r="L11" i="1"/>
  <c r="L10" i="1"/>
  <c r="N10" i="1" s="1"/>
  <c r="L9" i="1"/>
  <c r="N9" i="1" s="1"/>
  <c r="L8" i="1"/>
  <c r="N8" i="1" s="1"/>
  <c r="M49" i="1" l="1"/>
  <c r="M70" i="1" s="1"/>
  <c r="M72" i="1" s="1"/>
  <c r="M76" i="1" s="1"/>
  <c r="I49" i="1"/>
  <c r="I70" i="1" s="1"/>
  <c r="I72" i="1" s="1"/>
  <c r="I76" i="1" s="1"/>
  <c r="H49" i="2"/>
  <c r="H70" i="2" s="1"/>
  <c r="H72" i="2" s="1"/>
  <c r="H76" i="2" s="1"/>
  <c r="L26" i="1"/>
  <c r="K49" i="1"/>
  <c r="K70" i="1" s="1"/>
  <c r="K72" i="1" s="1"/>
  <c r="K76" i="1" s="1"/>
  <c r="H48" i="2"/>
  <c r="G49" i="2"/>
  <c r="G70" i="2" s="1"/>
  <c r="G72" i="2" s="1"/>
  <c r="G76" i="2" s="1"/>
  <c r="G69" i="1"/>
  <c r="G70" i="1" s="1"/>
  <c r="G72" i="1" s="1"/>
  <c r="G76" i="1" s="1"/>
  <c r="E48" i="2"/>
  <c r="F48" i="2" s="1"/>
  <c r="E49" i="2"/>
  <c r="E48" i="1"/>
  <c r="L48" i="1" s="1"/>
  <c r="L13" i="1"/>
  <c r="N13" i="1" s="1"/>
  <c r="N26" i="1" s="1"/>
  <c r="N49" i="1" s="1"/>
  <c r="N70" i="1" s="1"/>
  <c r="N72" i="1" s="1"/>
  <c r="N76" i="1" s="1"/>
  <c r="F69" i="1"/>
  <c r="L69" i="1" s="1"/>
  <c r="F70" i="1" l="1"/>
  <c r="F72" i="1" s="1"/>
  <c r="F76" i="1" s="1"/>
  <c r="E70" i="2"/>
  <c r="F49" i="2"/>
  <c r="E49" i="1"/>
  <c r="L49" i="1" l="1"/>
  <c r="E70" i="1"/>
  <c r="F70" i="2"/>
  <c r="E72" i="2"/>
  <c r="E76" i="2" l="1"/>
  <c r="F76" i="2" s="1"/>
  <c r="F72" i="2"/>
  <c r="L70" i="1"/>
  <c r="E72" i="1"/>
  <c r="E76" i="1" l="1"/>
  <c r="L76" i="1" s="1"/>
  <c r="L72" i="1"/>
</calcChain>
</file>

<file path=xl/sharedStrings.xml><?xml version="1.0" encoding="utf-8"?>
<sst xmlns="http://schemas.openxmlformats.org/spreadsheetml/2006/main" count="182" uniqueCount="92">
  <si>
    <t>第二号第三様式（第二十三条第四項関係）</t>
    <rPh sb="0" eb="1">
      <t>ダイ</t>
    </rPh>
    <rPh sb="1" eb="2">
      <t>ニ</t>
    </rPh>
    <rPh sb="2" eb="3">
      <t>ゴウ</t>
    </rPh>
    <rPh sb="3" eb="4">
      <t>ダイ</t>
    </rPh>
    <rPh sb="4" eb="5">
      <t>サン</t>
    </rPh>
    <rPh sb="5" eb="7">
      <t>ヨウシキ</t>
    </rPh>
    <phoneticPr fontId="4"/>
  </si>
  <si>
    <t>社会福祉事業区分  事業活動内訳表</t>
    <phoneticPr fontId="4"/>
  </si>
  <si>
    <t>（自）令和6年4月1日  （至）令和7年3月31日</t>
    <phoneticPr fontId="4"/>
  </si>
  <si>
    <t>（単位：円）</t>
    <phoneticPr fontId="4"/>
  </si>
  <si>
    <t>勘定科目</t>
    <rPh sb="0" eb="2">
      <t>カンジョウ</t>
    </rPh>
    <rPh sb="2" eb="4">
      <t>カモク</t>
    </rPh>
    <phoneticPr fontId="4"/>
  </si>
  <si>
    <t>高齢者総合ケアセンター　蓬莱</t>
    <phoneticPr fontId="1"/>
  </si>
  <si>
    <t>高齢者総合ケアセンター　ケアプラザ美馬</t>
    <phoneticPr fontId="1"/>
  </si>
  <si>
    <t>ケアハウス　シャングリラ蓬寿</t>
    <phoneticPr fontId="1"/>
  </si>
  <si>
    <t>高齢者ケアセンター　ケアプラザ相模原</t>
    <phoneticPr fontId="1"/>
  </si>
  <si>
    <t>ケアプラザたま</t>
    <phoneticPr fontId="1"/>
  </si>
  <si>
    <t>ケアプラザたま　アネックス</t>
    <phoneticPr fontId="1"/>
  </si>
  <si>
    <t>ケアハウス　シャングリラとも</t>
    <phoneticPr fontId="1"/>
  </si>
  <si>
    <t>合計</t>
    <rPh sb="0" eb="2">
      <t>ゴウケイ</t>
    </rPh>
    <phoneticPr fontId="2"/>
  </si>
  <si>
    <t>内部取引消去</t>
    <rPh sb="0" eb="2">
      <t>ナイブ</t>
    </rPh>
    <rPh sb="2" eb="4">
      <t>トリヒキ</t>
    </rPh>
    <rPh sb="4" eb="6">
      <t>ショウキョ</t>
    </rPh>
    <phoneticPr fontId="2"/>
  </si>
  <si>
    <t>事業区分合計</t>
    <rPh sb="0" eb="2">
      <t>ジギョウ</t>
    </rPh>
    <rPh sb="2" eb="4">
      <t>クブン</t>
    </rPh>
    <rPh sb="4" eb="6">
      <t>ゴウケイ</t>
    </rPh>
    <phoneticPr fontId="2"/>
  </si>
  <si>
    <t>サービス活動増減の部</t>
  </si>
  <si>
    <t>収益</t>
  </si>
  <si>
    <t>介護保険事業収益</t>
  </si>
  <si>
    <t>老人福祉事業収益</t>
  </si>
  <si>
    <t>指定管理者事業収益</t>
  </si>
  <si>
    <t>経常経費寄附金収益</t>
  </si>
  <si>
    <t>その他の収益</t>
  </si>
  <si>
    <t>サービス活動収益計（１）</t>
  </si>
  <si>
    <t>費用</t>
  </si>
  <si>
    <t>人件費</t>
  </si>
  <si>
    <t>事業費</t>
  </si>
  <si>
    <t>事務費</t>
  </si>
  <si>
    <t>利用者負担軽減額</t>
  </si>
  <si>
    <t>減価償却費</t>
  </si>
  <si>
    <t>国庫補助金等特別積立金取崩額</t>
  </si>
  <si>
    <t>貸倒損失額</t>
  </si>
  <si>
    <t>貸倒引当金繰入</t>
  </si>
  <si>
    <t>徴収不能額</t>
  </si>
  <si>
    <t>徴収不能引当金繰入</t>
  </si>
  <si>
    <t>その他の費用</t>
  </si>
  <si>
    <t>サービス活動費用計（２）</t>
  </si>
  <si>
    <t>サービス活動増減差額（３）＝（１）－（２）</t>
  </si>
  <si>
    <t>サービス活動外増減の部</t>
  </si>
  <si>
    <t>借入金利息補助金収益</t>
  </si>
  <si>
    <t>受取利息配当金収益</t>
  </si>
  <si>
    <t>社会福祉連携推進業務貸付金受取利息収益</t>
  </si>
  <si>
    <t>有価証券評価益</t>
  </si>
  <si>
    <t>有価証券売却益</t>
  </si>
  <si>
    <t>投資有価証券評価益</t>
  </si>
  <si>
    <t>投資有価証券売却益</t>
  </si>
  <si>
    <t>基本財産評価益</t>
  </si>
  <si>
    <t>積立資産評価益</t>
  </si>
  <si>
    <t>その他のサービス活動外収益</t>
  </si>
  <si>
    <t>サービス活動外収益計（４）</t>
  </si>
  <si>
    <t>支払利息</t>
  </si>
  <si>
    <t>社会福祉連携推進業務借入金支払利息</t>
  </si>
  <si>
    <t>有価証券評価損</t>
  </si>
  <si>
    <t>有価証券売却損</t>
  </si>
  <si>
    <t>投資有価証券評価損</t>
  </si>
  <si>
    <t>投資有価証券売却損</t>
  </si>
  <si>
    <t>基本財産評価損</t>
  </si>
  <si>
    <t>積立資産評価損</t>
  </si>
  <si>
    <t>その他のサービス活動外費用</t>
  </si>
  <si>
    <t>サービス活動外費用計（５）</t>
  </si>
  <si>
    <t>サービス活動外増減差額（６）＝（４）－（５）</t>
  </si>
  <si>
    <t>経常増減差額（７）＝（３）＋（６）</t>
  </si>
  <si>
    <t>特別増減の部</t>
  </si>
  <si>
    <t>施設整備等補助金収益</t>
  </si>
  <si>
    <t>施設整備等寄附金収益</t>
  </si>
  <si>
    <t>長期運営資金借入金元金償還寄附金収益</t>
  </si>
  <si>
    <t>固定資産受贈額</t>
  </si>
  <si>
    <t>固定資産売却益</t>
  </si>
  <si>
    <t>事業区分間繰入金収益</t>
  </si>
  <si>
    <t>拠点区分間繰入金収益</t>
  </si>
  <si>
    <t>サービス区分間繰入金収益</t>
  </si>
  <si>
    <t>その他の特別収益</t>
  </si>
  <si>
    <t>特別収益計（８）</t>
  </si>
  <si>
    <t>資産評価損</t>
  </si>
  <si>
    <t>固定資産売却損・処分損</t>
  </si>
  <si>
    <t>国庫補助金等特別積立金取崩額（除却等）</t>
  </si>
  <si>
    <t>国庫補助金等特別積立金積立額</t>
  </si>
  <si>
    <t>事業区分間繰入金費用</t>
  </si>
  <si>
    <t>拠点区分間繰入金費用</t>
  </si>
  <si>
    <t>サービス区分間繰入金費用</t>
  </si>
  <si>
    <t>その他の特別損失</t>
  </si>
  <si>
    <t>特別費用計（９）</t>
  </si>
  <si>
    <t>特別増減差額（１０）＝（８）－（９）</t>
  </si>
  <si>
    <t>当期活動増減差額（１１）＝（７）＋（１０）</t>
  </si>
  <si>
    <t>繰越活動増減差額の部</t>
  </si>
  <si>
    <t>前期繰越活動増減差額（１２）</t>
  </si>
  <si>
    <t>当期末繰越活動増減差額（１３）＝（１１）＋（１２）</t>
  </si>
  <si>
    <t>基本金取崩額（１４）</t>
  </si>
  <si>
    <t>その他の積立金取崩額（１５）</t>
  </si>
  <si>
    <t>その他の積立金積立額（１６）</t>
  </si>
  <si>
    <t>次期繰越活動増減差額（１７）＝（１３）＋（１４）＋（１５）－（１６）</t>
  </si>
  <si>
    <t>公益事業区分  事業活動内訳表</t>
    <phoneticPr fontId="4"/>
  </si>
  <si>
    <t>市場高齢者共同生活施設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</si>
</sst>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-#,##0_)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11"/>
      <name val="ＭＳ ゴシック"/>
      <family val="3"/>
      <charset val="128"/>
    </font>
    <font>
      <sz val="11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>
      <alignment horizontal="left" vertical="top"/>
    </xf>
  </cellStyleXfs>
  <cellXfs count="4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>
      <alignment horizontal="center" vertical="center" shrinkToFit="1"/>
    </xf>
    <xf numFmtId="49" fontId="7" fillId="0" borderId="1" xfId="1" applyNumberFormat="1" applyFont="1" applyBorder="1" applyAlignment="1">
      <alignment horizontal="center" vertical="center" shrinkToFit="1"/>
    </xf>
    <xf numFmtId="49" fontId="7" fillId="0" borderId="2" xfId="1" applyNumberFormat="1" applyFont="1" applyBorder="1" applyAlignment="1">
      <alignment horizontal="center" vertical="center" shrinkToFit="1"/>
    </xf>
    <xf numFmtId="49" fontId="7" fillId="0" borderId="3" xfId="1" applyNumberFormat="1" applyFont="1" applyBorder="1" applyAlignment="1">
      <alignment horizontal="center" vertical="center" shrinkToFit="1"/>
    </xf>
    <xf numFmtId="49" fontId="7" fillId="0" borderId="4" xfId="1" applyNumberFormat="1" applyFont="1" applyBorder="1" applyAlignment="1">
      <alignment horizontal="center" vertical="center" wrapText="1" shrinkToFit="1"/>
    </xf>
    <xf numFmtId="49" fontId="7" fillId="0" borderId="4" xfId="1" applyNumberFormat="1" applyFont="1" applyBorder="1" applyAlignment="1">
      <alignment horizontal="center" vertical="center" shrinkToFit="1"/>
    </xf>
    <xf numFmtId="0" fontId="7" fillId="0" borderId="5" xfId="2" applyFont="1" applyBorder="1" applyAlignment="1">
      <alignment horizontal="left" vertical="center" textRotation="255"/>
    </xf>
    <xf numFmtId="0" fontId="7" fillId="0" borderId="5" xfId="2" applyFont="1" applyBorder="1" applyAlignment="1">
      <alignment horizontal="left" vertical="top" shrinkToFit="1"/>
    </xf>
    <xf numFmtId="176" fontId="9" fillId="0" borderId="5" xfId="2" applyNumberFormat="1" applyFont="1" applyBorder="1" applyAlignment="1" applyProtection="1">
      <alignment vertical="top" shrinkToFit="1"/>
      <protection locked="0"/>
    </xf>
    <xf numFmtId="176" fontId="9" fillId="0" borderId="5" xfId="0" applyNumberFormat="1" applyFont="1" applyBorder="1" applyProtection="1">
      <alignment vertical="center"/>
      <protection locked="0"/>
    </xf>
    <xf numFmtId="0" fontId="7" fillId="0" borderId="6" xfId="2" applyFont="1" applyBorder="1" applyAlignment="1">
      <alignment horizontal="left" vertical="center" textRotation="255"/>
    </xf>
    <xf numFmtId="0" fontId="7" fillId="0" borderId="6" xfId="2" applyFont="1" applyBorder="1" applyAlignment="1">
      <alignment horizontal="left" vertical="top" shrinkToFit="1"/>
    </xf>
    <xf numFmtId="176" fontId="9" fillId="0" borderId="6" xfId="2" applyNumberFormat="1" applyFont="1" applyBorder="1" applyAlignment="1" applyProtection="1">
      <alignment vertical="top" shrinkToFit="1"/>
      <protection locked="0"/>
    </xf>
    <xf numFmtId="176" fontId="9" fillId="0" borderId="6" xfId="0" applyNumberFormat="1" applyFont="1" applyBorder="1" applyProtection="1">
      <alignment vertical="center"/>
      <protection locked="0"/>
    </xf>
    <xf numFmtId="176" fontId="9" fillId="0" borderId="7" xfId="0" applyNumberFormat="1" applyFont="1" applyBorder="1" applyProtection="1">
      <alignment vertical="center"/>
      <protection locked="0"/>
    </xf>
    <xf numFmtId="0" fontId="7" fillId="0" borderId="7" xfId="2" applyFont="1" applyBorder="1" applyAlignment="1">
      <alignment horizontal="left" vertical="center" textRotation="255"/>
    </xf>
    <xf numFmtId="0" fontId="7" fillId="0" borderId="4" xfId="2" applyFont="1" applyBorder="1" applyAlignment="1">
      <alignment horizontal="left" vertical="top" shrinkToFit="1"/>
    </xf>
    <xf numFmtId="176" fontId="9" fillId="0" borderId="4" xfId="2" applyNumberFormat="1" applyFont="1" applyBorder="1" applyAlignment="1" applyProtection="1">
      <alignment vertical="top" shrinkToFit="1"/>
      <protection locked="0"/>
    </xf>
    <xf numFmtId="176" fontId="9" fillId="0" borderId="4" xfId="0" applyNumberFormat="1" applyFont="1" applyBorder="1" applyProtection="1">
      <alignment vertical="center"/>
      <protection locked="0"/>
    </xf>
    <xf numFmtId="0" fontId="7" fillId="0" borderId="1" xfId="2" applyFont="1" applyBorder="1" applyAlignment="1">
      <alignment vertical="center"/>
    </xf>
    <xf numFmtId="0" fontId="7" fillId="0" borderId="3" xfId="2" applyFont="1" applyBorder="1" applyAlignment="1">
      <alignment vertical="center" shrinkToFit="1"/>
    </xf>
    <xf numFmtId="176" fontId="9" fillId="0" borderId="3" xfId="2" applyNumberFormat="1" applyFont="1" applyBorder="1" applyAlignment="1" applyProtection="1">
      <alignment vertical="center" shrinkToFit="1"/>
      <protection locked="0"/>
    </xf>
    <xf numFmtId="0" fontId="7" fillId="0" borderId="8" xfId="2" applyFont="1" applyBorder="1" applyAlignment="1">
      <alignment vertical="center" shrinkToFit="1"/>
    </xf>
    <xf numFmtId="176" fontId="9" fillId="0" borderId="8" xfId="2" applyNumberFormat="1" applyFont="1" applyBorder="1" applyAlignment="1" applyProtection="1">
      <alignment vertical="center" shrinkToFit="1"/>
      <protection locked="0"/>
    </xf>
    <xf numFmtId="0" fontId="7" fillId="0" borderId="2" xfId="2" applyFont="1" applyBorder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10" xfId="2" applyFont="1" applyBorder="1" applyAlignment="1">
      <alignment horizontal="left" vertical="top" shrinkToFit="1"/>
    </xf>
    <xf numFmtId="176" fontId="9" fillId="0" borderId="10" xfId="2" applyNumberFormat="1" applyFont="1" applyBorder="1" applyAlignment="1" applyProtection="1">
      <alignment vertical="top" shrinkToFit="1"/>
      <protection locked="0"/>
    </xf>
    <xf numFmtId="0" fontId="7" fillId="0" borderId="1" xfId="2" applyFont="1" applyBorder="1">
      <alignment horizontal="left" vertical="top"/>
    </xf>
    <xf numFmtId="0" fontId="7" fillId="0" borderId="3" xfId="2" applyFont="1" applyBorder="1" applyAlignment="1">
      <alignment horizontal="left" vertical="top" shrinkToFit="1"/>
    </xf>
    <xf numFmtId="176" fontId="9" fillId="0" borderId="3" xfId="2" applyNumberFormat="1" applyFont="1" applyBorder="1" applyAlignment="1" applyProtection="1">
      <alignment vertical="top" shrinkToFit="1"/>
      <protection locked="0"/>
    </xf>
    <xf numFmtId="0" fontId="7" fillId="0" borderId="5" xfId="2" applyFont="1" applyBorder="1" applyAlignment="1">
      <alignment vertical="center" textRotation="255" shrinkToFit="1"/>
    </xf>
    <xf numFmtId="0" fontId="7" fillId="0" borderId="6" xfId="2" applyFont="1" applyBorder="1" applyAlignment="1">
      <alignment vertical="center" textRotation="255" shrinkToFit="1"/>
    </xf>
    <xf numFmtId="0" fontId="7" fillId="0" borderId="7" xfId="2" applyFont="1" applyBorder="1" applyAlignment="1">
      <alignment vertical="center" textRotation="255" shrinkToFit="1"/>
    </xf>
  </cellXfs>
  <cellStyles count="3">
    <cellStyle name="標準" xfId="0" builtinId="0"/>
    <cellStyle name="標準 2" xfId="2" xr:uid="{CD196E28-A4B4-46B9-A025-E8F9A34A8A31}"/>
    <cellStyle name="標準 3" xfId="1" xr:uid="{AE346692-111D-4CDC-8776-3E4D6B3551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FD0BD-9857-4EA4-A7C5-3391E121547D}">
  <sheetPr>
    <pageSetUpPr fitToPage="1"/>
  </sheetPr>
  <dimension ref="B2:N76"/>
  <sheetViews>
    <sheetView showGridLines="0" workbookViewId="0"/>
  </sheetViews>
  <sheetFormatPr defaultRowHeight="18" x14ac:dyDescent="0.45"/>
  <cols>
    <col min="1" max="3" width="3" customWidth="1"/>
    <col min="4" max="4" width="59.09765625" customWidth="1"/>
    <col min="5" max="14" width="21.296875" customWidth="1"/>
  </cols>
  <sheetData>
    <row r="2" spans="2:14" ht="22.8" x14ac:dyDescent="0.4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3"/>
      <c r="N2" s="3" t="s">
        <v>0</v>
      </c>
    </row>
    <row r="3" spans="2:14" ht="22.8" x14ac:dyDescent="0.45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2:14" x14ac:dyDescent="0.45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2"/>
      <c r="N4" s="2"/>
    </row>
    <row r="5" spans="2:14" ht="22.8" x14ac:dyDescent="0.45">
      <c r="B5" s="6" t="s">
        <v>2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2:14" x14ac:dyDescent="0.45">
      <c r="B6" s="7"/>
      <c r="C6" s="7"/>
      <c r="D6" s="7"/>
      <c r="E6" s="7"/>
      <c r="F6" s="7"/>
      <c r="G6" s="7"/>
      <c r="H6" s="7"/>
      <c r="I6" s="7"/>
      <c r="J6" s="7"/>
      <c r="K6" s="7"/>
      <c r="L6" s="2"/>
      <c r="M6" s="2"/>
      <c r="N6" s="7" t="s">
        <v>3</v>
      </c>
    </row>
    <row r="7" spans="2:14" ht="57.6" x14ac:dyDescent="0.45">
      <c r="B7" s="8" t="s">
        <v>4</v>
      </c>
      <c r="C7" s="9"/>
      <c r="D7" s="10"/>
      <c r="E7" s="11" t="s">
        <v>5</v>
      </c>
      <c r="F7" s="11" t="s">
        <v>6</v>
      </c>
      <c r="G7" s="11" t="s">
        <v>7</v>
      </c>
      <c r="H7" s="11" t="s">
        <v>8</v>
      </c>
      <c r="I7" s="11" t="s">
        <v>9</v>
      </c>
      <c r="J7" s="11" t="s">
        <v>10</v>
      </c>
      <c r="K7" s="11" t="s">
        <v>11</v>
      </c>
      <c r="L7" s="12" t="s">
        <v>12</v>
      </c>
      <c r="M7" s="12" t="s">
        <v>13</v>
      </c>
      <c r="N7" s="12" t="s">
        <v>14</v>
      </c>
    </row>
    <row r="8" spans="2:14" x14ac:dyDescent="0.45">
      <c r="B8" s="13" t="s">
        <v>15</v>
      </c>
      <c r="C8" s="13" t="s">
        <v>16</v>
      </c>
      <c r="D8" s="14" t="s">
        <v>17</v>
      </c>
      <c r="E8" s="15">
        <v>375282654</v>
      </c>
      <c r="F8" s="15">
        <v>351453476</v>
      </c>
      <c r="G8" s="15"/>
      <c r="H8" s="15">
        <v>719226747</v>
      </c>
      <c r="I8" s="15">
        <v>535731947</v>
      </c>
      <c r="J8" s="15">
        <v>166925894</v>
      </c>
      <c r="K8" s="15">
        <v>105545548</v>
      </c>
      <c r="L8" s="15">
        <f>+E8+F8+G8+H8+I8+J8+K8</f>
        <v>2254166266</v>
      </c>
      <c r="M8" s="16"/>
      <c r="N8" s="15">
        <f>L8-ABS(M8)</f>
        <v>2254166266</v>
      </c>
    </row>
    <row r="9" spans="2:14" x14ac:dyDescent="0.45">
      <c r="B9" s="17"/>
      <c r="C9" s="17"/>
      <c r="D9" s="18" t="s">
        <v>18</v>
      </c>
      <c r="E9" s="19"/>
      <c r="F9" s="19"/>
      <c r="G9" s="19">
        <v>35237613</v>
      </c>
      <c r="H9" s="19"/>
      <c r="I9" s="19"/>
      <c r="J9" s="19"/>
      <c r="K9" s="19">
        <v>96335390</v>
      </c>
      <c r="L9" s="19">
        <f t="shared" ref="L9:L72" si="0">+E9+F9+G9+H9+I9+J9+K9</f>
        <v>131573003</v>
      </c>
      <c r="M9" s="20"/>
      <c r="N9" s="19">
        <f t="shared" ref="N9:N71" si="1">L9-ABS(M9)</f>
        <v>131573003</v>
      </c>
    </row>
    <row r="10" spans="2:14" x14ac:dyDescent="0.45">
      <c r="B10" s="17"/>
      <c r="C10" s="17"/>
      <c r="D10" s="18" t="s">
        <v>19</v>
      </c>
      <c r="E10" s="19"/>
      <c r="F10" s="19"/>
      <c r="G10" s="19"/>
      <c r="H10" s="19"/>
      <c r="I10" s="19"/>
      <c r="J10" s="19"/>
      <c r="K10" s="19"/>
      <c r="L10" s="19">
        <f t="shared" si="0"/>
        <v>0</v>
      </c>
      <c r="M10" s="20"/>
      <c r="N10" s="19">
        <f t="shared" si="1"/>
        <v>0</v>
      </c>
    </row>
    <row r="11" spans="2:14" x14ac:dyDescent="0.45">
      <c r="B11" s="17"/>
      <c r="C11" s="17"/>
      <c r="D11" s="18" t="s">
        <v>20</v>
      </c>
      <c r="E11" s="19">
        <v>170000</v>
      </c>
      <c r="F11" s="19"/>
      <c r="G11" s="19"/>
      <c r="H11" s="19"/>
      <c r="I11" s="19"/>
      <c r="J11" s="19"/>
      <c r="K11" s="19"/>
      <c r="L11" s="19">
        <f t="shared" si="0"/>
        <v>170000</v>
      </c>
      <c r="M11" s="20"/>
      <c r="N11" s="19">
        <f t="shared" si="1"/>
        <v>170000</v>
      </c>
    </row>
    <row r="12" spans="2:14" x14ac:dyDescent="0.45">
      <c r="B12" s="17"/>
      <c r="C12" s="17"/>
      <c r="D12" s="18" t="s">
        <v>21</v>
      </c>
      <c r="E12" s="19"/>
      <c r="F12" s="19"/>
      <c r="G12" s="19"/>
      <c r="H12" s="19"/>
      <c r="I12" s="19"/>
      <c r="J12" s="19"/>
      <c r="K12" s="19"/>
      <c r="L12" s="19">
        <f t="shared" si="0"/>
        <v>0</v>
      </c>
      <c r="M12" s="21"/>
      <c r="N12" s="19">
        <f t="shared" si="1"/>
        <v>0</v>
      </c>
    </row>
    <row r="13" spans="2:14" x14ac:dyDescent="0.45">
      <c r="B13" s="17"/>
      <c r="C13" s="22"/>
      <c r="D13" s="23" t="s">
        <v>22</v>
      </c>
      <c r="E13" s="24">
        <f t="shared" ref="E13:K13" si="2">+E8+E9+E10+E11+E12</f>
        <v>375452654</v>
      </c>
      <c r="F13" s="24">
        <f t="shared" si="2"/>
        <v>351453476</v>
      </c>
      <c r="G13" s="24">
        <f t="shared" si="2"/>
        <v>35237613</v>
      </c>
      <c r="H13" s="24">
        <f t="shared" si="2"/>
        <v>719226747</v>
      </c>
      <c r="I13" s="24">
        <f t="shared" si="2"/>
        <v>535731947</v>
      </c>
      <c r="J13" s="24">
        <f t="shared" si="2"/>
        <v>166925894</v>
      </c>
      <c r="K13" s="24">
        <f t="shared" si="2"/>
        <v>201880938</v>
      </c>
      <c r="L13" s="24">
        <f t="shared" si="0"/>
        <v>2385909269</v>
      </c>
      <c r="M13" s="25">
        <f>+M8+M9+M10+M11+M12</f>
        <v>0</v>
      </c>
      <c r="N13" s="24">
        <f t="shared" si="1"/>
        <v>2385909269</v>
      </c>
    </row>
    <row r="14" spans="2:14" x14ac:dyDescent="0.45">
      <c r="B14" s="17"/>
      <c r="C14" s="13" t="s">
        <v>23</v>
      </c>
      <c r="D14" s="18" t="s">
        <v>24</v>
      </c>
      <c r="E14" s="19">
        <v>303134807</v>
      </c>
      <c r="F14" s="19">
        <v>254568794</v>
      </c>
      <c r="G14" s="19">
        <v>21493839</v>
      </c>
      <c r="H14" s="19">
        <v>447196673</v>
      </c>
      <c r="I14" s="19">
        <v>339247645</v>
      </c>
      <c r="J14" s="19">
        <v>102200814</v>
      </c>
      <c r="K14" s="19">
        <v>129167101</v>
      </c>
      <c r="L14" s="19">
        <f t="shared" si="0"/>
        <v>1597009673</v>
      </c>
      <c r="M14" s="16"/>
      <c r="N14" s="19">
        <f t="shared" si="1"/>
        <v>1597009673</v>
      </c>
    </row>
    <row r="15" spans="2:14" x14ac:dyDescent="0.45">
      <c r="B15" s="17"/>
      <c r="C15" s="17"/>
      <c r="D15" s="18" t="s">
        <v>25</v>
      </c>
      <c r="E15" s="19">
        <v>72905127</v>
      </c>
      <c r="F15" s="19">
        <v>61026449</v>
      </c>
      <c r="G15" s="19">
        <v>9896179</v>
      </c>
      <c r="H15" s="19">
        <v>110573666</v>
      </c>
      <c r="I15" s="19">
        <v>75500472</v>
      </c>
      <c r="J15" s="19">
        <v>27147515</v>
      </c>
      <c r="K15" s="19">
        <v>34549319</v>
      </c>
      <c r="L15" s="19">
        <f t="shared" si="0"/>
        <v>391598727</v>
      </c>
      <c r="M15" s="20"/>
      <c r="N15" s="19">
        <f t="shared" si="1"/>
        <v>391598727</v>
      </c>
    </row>
    <row r="16" spans="2:14" x14ac:dyDescent="0.45">
      <c r="B16" s="17"/>
      <c r="C16" s="17"/>
      <c r="D16" s="18" t="s">
        <v>26</v>
      </c>
      <c r="E16" s="19">
        <v>41715433</v>
      </c>
      <c r="F16" s="19">
        <v>13123442</v>
      </c>
      <c r="G16" s="19">
        <v>2577164</v>
      </c>
      <c r="H16" s="19">
        <v>80550451</v>
      </c>
      <c r="I16" s="19">
        <v>56258443</v>
      </c>
      <c r="J16" s="19">
        <v>21907754</v>
      </c>
      <c r="K16" s="19">
        <v>23778935</v>
      </c>
      <c r="L16" s="19">
        <f t="shared" si="0"/>
        <v>239911622</v>
      </c>
      <c r="M16" s="20"/>
      <c r="N16" s="19">
        <f t="shared" si="1"/>
        <v>239911622</v>
      </c>
    </row>
    <row r="17" spans="2:14" x14ac:dyDescent="0.45">
      <c r="B17" s="17"/>
      <c r="C17" s="17"/>
      <c r="D17" s="18" t="s">
        <v>27</v>
      </c>
      <c r="E17" s="19">
        <v>316591</v>
      </c>
      <c r="F17" s="19"/>
      <c r="G17" s="19"/>
      <c r="H17" s="19"/>
      <c r="I17" s="19"/>
      <c r="J17" s="19"/>
      <c r="K17" s="19"/>
      <c r="L17" s="19">
        <f t="shared" si="0"/>
        <v>316591</v>
      </c>
      <c r="M17" s="20"/>
      <c r="N17" s="19">
        <f t="shared" si="1"/>
        <v>316591</v>
      </c>
    </row>
    <row r="18" spans="2:14" x14ac:dyDescent="0.45">
      <c r="B18" s="17"/>
      <c r="C18" s="17"/>
      <c r="D18" s="18" t="s">
        <v>28</v>
      </c>
      <c r="E18" s="19">
        <v>22054964</v>
      </c>
      <c r="F18" s="19">
        <v>19713093</v>
      </c>
      <c r="G18" s="19">
        <v>5000143</v>
      </c>
      <c r="H18" s="19">
        <v>86594021</v>
      </c>
      <c r="I18" s="19">
        <v>49118364</v>
      </c>
      <c r="J18" s="19">
        <v>11538206</v>
      </c>
      <c r="K18" s="19">
        <v>21765755</v>
      </c>
      <c r="L18" s="19">
        <f t="shared" si="0"/>
        <v>215784546</v>
      </c>
      <c r="M18" s="20"/>
      <c r="N18" s="19">
        <f t="shared" si="1"/>
        <v>215784546</v>
      </c>
    </row>
    <row r="19" spans="2:14" x14ac:dyDescent="0.45">
      <c r="B19" s="17"/>
      <c r="C19" s="17"/>
      <c r="D19" s="18" t="s">
        <v>29</v>
      </c>
      <c r="E19" s="19">
        <v>-6402809</v>
      </c>
      <c r="F19" s="19">
        <v>-5665073</v>
      </c>
      <c r="G19" s="19">
        <v>-1718263</v>
      </c>
      <c r="H19" s="19">
        <v>-36255489</v>
      </c>
      <c r="I19" s="19">
        <v>-19372336</v>
      </c>
      <c r="J19" s="19">
        <v>-4524513</v>
      </c>
      <c r="K19" s="19">
        <v>-7501831</v>
      </c>
      <c r="L19" s="19">
        <f t="shared" si="0"/>
        <v>-81440314</v>
      </c>
      <c r="M19" s="20"/>
      <c r="N19" s="19">
        <f t="shared" si="1"/>
        <v>-81440314</v>
      </c>
    </row>
    <row r="20" spans="2:14" x14ac:dyDescent="0.45">
      <c r="B20" s="17"/>
      <c r="C20" s="17"/>
      <c r="D20" s="18" t="s">
        <v>30</v>
      </c>
      <c r="E20" s="19"/>
      <c r="F20" s="19"/>
      <c r="G20" s="19"/>
      <c r="H20" s="19"/>
      <c r="I20" s="19"/>
      <c r="J20" s="19"/>
      <c r="K20" s="19"/>
      <c r="L20" s="19">
        <f t="shared" si="0"/>
        <v>0</v>
      </c>
      <c r="M20" s="20"/>
      <c r="N20" s="19">
        <f t="shared" si="1"/>
        <v>0</v>
      </c>
    </row>
    <row r="21" spans="2:14" x14ac:dyDescent="0.45">
      <c r="B21" s="17"/>
      <c r="C21" s="17"/>
      <c r="D21" s="18" t="s">
        <v>31</v>
      </c>
      <c r="E21" s="19"/>
      <c r="F21" s="19"/>
      <c r="G21" s="19"/>
      <c r="H21" s="19"/>
      <c r="I21" s="19"/>
      <c r="J21" s="19"/>
      <c r="K21" s="19"/>
      <c r="L21" s="19">
        <f t="shared" si="0"/>
        <v>0</v>
      </c>
      <c r="M21" s="20"/>
      <c r="N21" s="19">
        <f t="shared" si="1"/>
        <v>0</v>
      </c>
    </row>
    <row r="22" spans="2:14" x14ac:dyDescent="0.45">
      <c r="B22" s="17"/>
      <c r="C22" s="17"/>
      <c r="D22" s="18" t="s">
        <v>32</v>
      </c>
      <c r="E22" s="19"/>
      <c r="F22" s="19"/>
      <c r="G22" s="19"/>
      <c r="H22" s="19"/>
      <c r="I22" s="19"/>
      <c r="J22" s="19"/>
      <c r="K22" s="19"/>
      <c r="L22" s="19">
        <f t="shared" si="0"/>
        <v>0</v>
      </c>
      <c r="M22" s="20"/>
      <c r="N22" s="19">
        <f t="shared" si="1"/>
        <v>0</v>
      </c>
    </row>
    <row r="23" spans="2:14" x14ac:dyDescent="0.45">
      <c r="B23" s="17"/>
      <c r="C23" s="17"/>
      <c r="D23" s="18" t="s">
        <v>33</v>
      </c>
      <c r="E23" s="19"/>
      <c r="F23" s="19"/>
      <c r="G23" s="19"/>
      <c r="H23" s="19"/>
      <c r="I23" s="19"/>
      <c r="J23" s="19"/>
      <c r="K23" s="19"/>
      <c r="L23" s="19">
        <f t="shared" si="0"/>
        <v>0</v>
      </c>
      <c r="M23" s="20"/>
      <c r="N23" s="19">
        <f t="shared" si="1"/>
        <v>0</v>
      </c>
    </row>
    <row r="24" spans="2:14" x14ac:dyDescent="0.45">
      <c r="B24" s="17"/>
      <c r="C24" s="17"/>
      <c r="D24" s="18" t="s">
        <v>34</v>
      </c>
      <c r="E24" s="19"/>
      <c r="F24" s="19"/>
      <c r="G24" s="19"/>
      <c r="H24" s="19"/>
      <c r="I24" s="19"/>
      <c r="J24" s="19"/>
      <c r="K24" s="19"/>
      <c r="L24" s="19">
        <f t="shared" si="0"/>
        <v>0</v>
      </c>
      <c r="M24" s="21"/>
      <c r="N24" s="19">
        <f t="shared" si="1"/>
        <v>0</v>
      </c>
    </row>
    <row r="25" spans="2:14" x14ac:dyDescent="0.45">
      <c r="B25" s="17"/>
      <c r="C25" s="22"/>
      <c r="D25" s="23" t="s">
        <v>35</v>
      </c>
      <c r="E25" s="24">
        <f t="shared" ref="E25:K25" si="3">+E14+E15+E16+E17+E18+E19+E20+E21+E22+E23+E24</f>
        <v>433724113</v>
      </c>
      <c r="F25" s="24">
        <f t="shared" si="3"/>
        <v>342766705</v>
      </c>
      <c r="G25" s="24">
        <f t="shared" si="3"/>
        <v>37249062</v>
      </c>
      <c r="H25" s="24">
        <f t="shared" si="3"/>
        <v>688659322</v>
      </c>
      <c r="I25" s="24">
        <f t="shared" si="3"/>
        <v>500752588</v>
      </c>
      <c r="J25" s="24">
        <f t="shared" si="3"/>
        <v>158269776</v>
      </c>
      <c r="K25" s="24">
        <f t="shared" si="3"/>
        <v>201759279</v>
      </c>
      <c r="L25" s="24">
        <f t="shared" si="0"/>
        <v>2363180845</v>
      </c>
      <c r="M25" s="25">
        <f>+M14+M15+M16+M17+M18+M19+M20+M21+M22+M23+M24</f>
        <v>0</v>
      </c>
      <c r="N25" s="24">
        <f t="shared" si="1"/>
        <v>2363180845</v>
      </c>
    </row>
    <row r="26" spans="2:14" x14ac:dyDescent="0.45">
      <c r="B26" s="22"/>
      <c r="C26" s="26" t="s">
        <v>36</v>
      </c>
      <c r="D26" s="27"/>
      <c r="E26" s="28">
        <f t="shared" ref="E26:K26" si="4" xml:space="preserve"> +E13 - E25</f>
        <v>-58271459</v>
      </c>
      <c r="F26" s="28">
        <f t="shared" si="4"/>
        <v>8686771</v>
      </c>
      <c r="G26" s="28">
        <f t="shared" si="4"/>
        <v>-2011449</v>
      </c>
      <c r="H26" s="28">
        <f t="shared" si="4"/>
        <v>30567425</v>
      </c>
      <c r="I26" s="28">
        <f t="shared" si="4"/>
        <v>34979359</v>
      </c>
      <c r="J26" s="28">
        <f t="shared" si="4"/>
        <v>8656118</v>
      </c>
      <c r="K26" s="28">
        <f t="shared" si="4"/>
        <v>121659</v>
      </c>
      <c r="L26" s="28">
        <f t="shared" si="0"/>
        <v>22728424</v>
      </c>
      <c r="M26" s="25">
        <f xml:space="preserve"> +M13 - M25</f>
        <v>0</v>
      </c>
      <c r="N26" s="28">
        <f>N13-N25</f>
        <v>22728424</v>
      </c>
    </row>
    <row r="27" spans="2:14" x14ac:dyDescent="0.45">
      <c r="B27" s="13" t="s">
        <v>37</v>
      </c>
      <c r="C27" s="13" t="s">
        <v>16</v>
      </c>
      <c r="D27" s="18" t="s">
        <v>38</v>
      </c>
      <c r="E27" s="19"/>
      <c r="F27" s="19"/>
      <c r="G27" s="19"/>
      <c r="H27" s="19"/>
      <c r="I27" s="19">
        <v>2016469</v>
      </c>
      <c r="J27" s="19">
        <v>716555</v>
      </c>
      <c r="K27" s="19">
        <v>849746</v>
      </c>
      <c r="L27" s="19">
        <f t="shared" si="0"/>
        <v>3582770</v>
      </c>
      <c r="M27" s="16"/>
      <c r="N27" s="19">
        <f t="shared" si="1"/>
        <v>3582770</v>
      </c>
    </row>
    <row r="28" spans="2:14" x14ac:dyDescent="0.45">
      <c r="B28" s="17"/>
      <c r="C28" s="17"/>
      <c r="D28" s="18" t="s">
        <v>39</v>
      </c>
      <c r="E28" s="19">
        <v>91065</v>
      </c>
      <c r="F28" s="19">
        <v>64884</v>
      </c>
      <c r="G28" s="19">
        <v>232</v>
      </c>
      <c r="H28" s="19">
        <v>34191</v>
      </c>
      <c r="I28" s="19">
        <v>36274</v>
      </c>
      <c r="J28" s="19">
        <v>24853</v>
      </c>
      <c r="K28" s="19">
        <v>19849</v>
      </c>
      <c r="L28" s="19">
        <f t="shared" si="0"/>
        <v>271348</v>
      </c>
      <c r="M28" s="20"/>
      <c r="N28" s="19">
        <f t="shared" si="1"/>
        <v>271348</v>
      </c>
    </row>
    <row r="29" spans="2:14" x14ac:dyDescent="0.45">
      <c r="B29" s="17"/>
      <c r="C29" s="17"/>
      <c r="D29" s="18" t="s">
        <v>40</v>
      </c>
      <c r="E29" s="19"/>
      <c r="F29" s="19"/>
      <c r="G29" s="19"/>
      <c r="H29" s="19"/>
      <c r="I29" s="19"/>
      <c r="J29" s="19"/>
      <c r="K29" s="19"/>
      <c r="L29" s="19">
        <f t="shared" si="0"/>
        <v>0</v>
      </c>
      <c r="M29" s="20"/>
      <c r="N29" s="19">
        <f t="shared" si="1"/>
        <v>0</v>
      </c>
    </row>
    <row r="30" spans="2:14" x14ac:dyDescent="0.45">
      <c r="B30" s="17"/>
      <c r="C30" s="17"/>
      <c r="D30" s="18" t="s">
        <v>41</v>
      </c>
      <c r="E30" s="19"/>
      <c r="F30" s="19"/>
      <c r="G30" s="19"/>
      <c r="H30" s="19"/>
      <c r="I30" s="19"/>
      <c r="J30" s="19"/>
      <c r="K30" s="19"/>
      <c r="L30" s="19">
        <f t="shared" si="0"/>
        <v>0</v>
      </c>
      <c r="M30" s="20"/>
      <c r="N30" s="19">
        <f t="shared" si="1"/>
        <v>0</v>
      </c>
    </row>
    <row r="31" spans="2:14" x14ac:dyDescent="0.45">
      <c r="B31" s="17"/>
      <c r="C31" s="17"/>
      <c r="D31" s="18" t="s">
        <v>42</v>
      </c>
      <c r="E31" s="19"/>
      <c r="F31" s="19"/>
      <c r="G31" s="19"/>
      <c r="H31" s="19"/>
      <c r="I31" s="19"/>
      <c r="J31" s="19"/>
      <c r="K31" s="19"/>
      <c r="L31" s="19">
        <f t="shared" si="0"/>
        <v>0</v>
      </c>
      <c r="M31" s="20"/>
      <c r="N31" s="19">
        <f t="shared" si="1"/>
        <v>0</v>
      </c>
    </row>
    <row r="32" spans="2:14" x14ac:dyDescent="0.45">
      <c r="B32" s="17"/>
      <c r="C32" s="17"/>
      <c r="D32" s="18" t="s">
        <v>43</v>
      </c>
      <c r="E32" s="19"/>
      <c r="F32" s="19"/>
      <c r="G32" s="19"/>
      <c r="H32" s="19"/>
      <c r="I32" s="19"/>
      <c r="J32" s="19"/>
      <c r="K32" s="19"/>
      <c r="L32" s="19">
        <f t="shared" si="0"/>
        <v>0</v>
      </c>
      <c r="M32" s="20"/>
      <c r="N32" s="19">
        <f t="shared" si="1"/>
        <v>0</v>
      </c>
    </row>
    <row r="33" spans="2:14" x14ac:dyDescent="0.45">
      <c r="B33" s="17"/>
      <c r="C33" s="17"/>
      <c r="D33" s="18" t="s">
        <v>44</v>
      </c>
      <c r="E33" s="19"/>
      <c r="F33" s="19"/>
      <c r="G33" s="19"/>
      <c r="H33" s="19"/>
      <c r="I33" s="19"/>
      <c r="J33" s="19"/>
      <c r="K33" s="19"/>
      <c r="L33" s="19">
        <f t="shared" si="0"/>
        <v>0</v>
      </c>
      <c r="M33" s="20"/>
      <c r="N33" s="19">
        <f t="shared" si="1"/>
        <v>0</v>
      </c>
    </row>
    <row r="34" spans="2:14" x14ac:dyDescent="0.45">
      <c r="B34" s="17"/>
      <c r="C34" s="17"/>
      <c r="D34" s="18" t="s">
        <v>45</v>
      </c>
      <c r="E34" s="19"/>
      <c r="F34" s="19"/>
      <c r="G34" s="19"/>
      <c r="H34" s="19"/>
      <c r="I34" s="19"/>
      <c r="J34" s="19"/>
      <c r="K34" s="19"/>
      <c r="L34" s="19">
        <f t="shared" si="0"/>
        <v>0</v>
      </c>
      <c r="M34" s="20"/>
      <c r="N34" s="19">
        <f t="shared" si="1"/>
        <v>0</v>
      </c>
    </row>
    <row r="35" spans="2:14" x14ac:dyDescent="0.45">
      <c r="B35" s="17"/>
      <c r="C35" s="17"/>
      <c r="D35" s="18" t="s">
        <v>46</v>
      </c>
      <c r="E35" s="19"/>
      <c r="F35" s="19"/>
      <c r="G35" s="19"/>
      <c r="H35" s="19"/>
      <c r="I35" s="19"/>
      <c r="J35" s="19"/>
      <c r="K35" s="19"/>
      <c r="L35" s="19">
        <f t="shared" si="0"/>
        <v>0</v>
      </c>
      <c r="M35" s="20"/>
      <c r="N35" s="19">
        <f t="shared" si="1"/>
        <v>0</v>
      </c>
    </row>
    <row r="36" spans="2:14" x14ac:dyDescent="0.45">
      <c r="B36" s="17"/>
      <c r="C36" s="17"/>
      <c r="D36" s="18" t="s">
        <v>47</v>
      </c>
      <c r="E36" s="19">
        <v>389812</v>
      </c>
      <c r="F36" s="19">
        <v>1893381</v>
      </c>
      <c r="G36" s="19">
        <v>32000</v>
      </c>
      <c r="H36" s="19">
        <v>5040907</v>
      </c>
      <c r="I36" s="19">
        <v>1595635</v>
      </c>
      <c r="J36" s="19">
        <v>318410</v>
      </c>
      <c r="K36" s="19">
        <v>438767</v>
      </c>
      <c r="L36" s="19">
        <f t="shared" si="0"/>
        <v>9708912</v>
      </c>
      <c r="M36" s="21"/>
      <c r="N36" s="19">
        <f t="shared" si="1"/>
        <v>9708912</v>
      </c>
    </row>
    <row r="37" spans="2:14" x14ac:dyDescent="0.45">
      <c r="B37" s="17"/>
      <c r="C37" s="22"/>
      <c r="D37" s="23" t="s">
        <v>48</v>
      </c>
      <c r="E37" s="24">
        <f t="shared" ref="E37:K37" si="5">+E27+E28+E29+E30+E31+E32+E33+E34+E35+E36</f>
        <v>480877</v>
      </c>
      <c r="F37" s="24">
        <f t="shared" si="5"/>
        <v>1958265</v>
      </c>
      <c r="G37" s="24">
        <f t="shared" si="5"/>
        <v>32232</v>
      </c>
      <c r="H37" s="24">
        <f t="shared" si="5"/>
        <v>5075098</v>
      </c>
      <c r="I37" s="24">
        <f t="shared" si="5"/>
        <v>3648378</v>
      </c>
      <c r="J37" s="24">
        <f t="shared" si="5"/>
        <v>1059818</v>
      </c>
      <c r="K37" s="24">
        <f t="shared" si="5"/>
        <v>1308362</v>
      </c>
      <c r="L37" s="24">
        <f t="shared" si="0"/>
        <v>13563030</v>
      </c>
      <c r="M37" s="25">
        <f>+M27+M28+M29+M30+M31+M32+M33+M34+M35+M36</f>
        <v>0</v>
      </c>
      <c r="N37" s="24">
        <f t="shared" si="1"/>
        <v>13563030</v>
      </c>
    </row>
    <row r="38" spans="2:14" x14ac:dyDescent="0.45">
      <c r="B38" s="17"/>
      <c r="C38" s="13" t="s">
        <v>23</v>
      </c>
      <c r="D38" s="18" t="s">
        <v>49</v>
      </c>
      <c r="E38" s="19">
        <v>36680</v>
      </c>
      <c r="F38" s="19">
        <v>38000</v>
      </c>
      <c r="G38" s="19">
        <v>1750</v>
      </c>
      <c r="H38" s="19">
        <v>6785526</v>
      </c>
      <c r="I38" s="19">
        <v>4809391</v>
      </c>
      <c r="J38" s="19">
        <v>1748867</v>
      </c>
      <c r="K38" s="19">
        <v>2186086</v>
      </c>
      <c r="L38" s="19">
        <f t="shared" si="0"/>
        <v>15606300</v>
      </c>
      <c r="M38" s="16"/>
      <c r="N38" s="19">
        <f t="shared" si="1"/>
        <v>15606300</v>
      </c>
    </row>
    <row r="39" spans="2:14" x14ac:dyDescent="0.45">
      <c r="B39" s="17"/>
      <c r="C39" s="17"/>
      <c r="D39" s="18" t="s">
        <v>50</v>
      </c>
      <c r="E39" s="19"/>
      <c r="F39" s="19"/>
      <c r="G39" s="19"/>
      <c r="H39" s="19"/>
      <c r="I39" s="19"/>
      <c r="J39" s="19"/>
      <c r="K39" s="19"/>
      <c r="L39" s="19">
        <f t="shared" si="0"/>
        <v>0</v>
      </c>
      <c r="M39" s="20"/>
      <c r="N39" s="19">
        <f t="shared" si="1"/>
        <v>0</v>
      </c>
    </row>
    <row r="40" spans="2:14" x14ac:dyDescent="0.45">
      <c r="B40" s="17"/>
      <c r="C40" s="17"/>
      <c r="D40" s="18" t="s">
        <v>51</v>
      </c>
      <c r="E40" s="19"/>
      <c r="F40" s="19"/>
      <c r="G40" s="19"/>
      <c r="H40" s="19"/>
      <c r="I40" s="19"/>
      <c r="J40" s="19"/>
      <c r="K40" s="19"/>
      <c r="L40" s="19">
        <f t="shared" si="0"/>
        <v>0</v>
      </c>
      <c r="M40" s="20"/>
      <c r="N40" s="19">
        <f t="shared" si="1"/>
        <v>0</v>
      </c>
    </row>
    <row r="41" spans="2:14" x14ac:dyDescent="0.45">
      <c r="B41" s="17"/>
      <c r="C41" s="17"/>
      <c r="D41" s="18" t="s">
        <v>52</v>
      </c>
      <c r="E41" s="19"/>
      <c r="F41" s="19"/>
      <c r="G41" s="19"/>
      <c r="H41" s="19"/>
      <c r="I41" s="19"/>
      <c r="J41" s="19"/>
      <c r="K41" s="19"/>
      <c r="L41" s="19">
        <f t="shared" si="0"/>
        <v>0</v>
      </c>
      <c r="M41" s="20"/>
      <c r="N41" s="19">
        <f t="shared" si="1"/>
        <v>0</v>
      </c>
    </row>
    <row r="42" spans="2:14" x14ac:dyDescent="0.45">
      <c r="B42" s="17"/>
      <c r="C42" s="17"/>
      <c r="D42" s="18" t="s">
        <v>53</v>
      </c>
      <c r="E42" s="19"/>
      <c r="F42" s="19"/>
      <c r="G42" s="19"/>
      <c r="H42" s="19"/>
      <c r="I42" s="19"/>
      <c r="J42" s="19"/>
      <c r="K42" s="19"/>
      <c r="L42" s="19">
        <f t="shared" si="0"/>
        <v>0</v>
      </c>
      <c r="M42" s="20"/>
      <c r="N42" s="19">
        <f t="shared" si="1"/>
        <v>0</v>
      </c>
    </row>
    <row r="43" spans="2:14" x14ac:dyDescent="0.45">
      <c r="B43" s="17"/>
      <c r="C43" s="17"/>
      <c r="D43" s="18" t="s">
        <v>54</v>
      </c>
      <c r="E43" s="19"/>
      <c r="F43" s="19"/>
      <c r="G43" s="19"/>
      <c r="H43" s="19"/>
      <c r="I43" s="19"/>
      <c r="J43" s="19"/>
      <c r="K43" s="19"/>
      <c r="L43" s="19">
        <f t="shared" si="0"/>
        <v>0</v>
      </c>
      <c r="M43" s="20"/>
      <c r="N43" s="19">
        <f t="shared" si="1"/>
        <v>0</v>
      </c>
    </row>
    <row r="44" spans="2:14" x14ac:dyDescent="0.45">
      <c r="B44" s="17"/>
      <c r="C44" s="17"/>
      <c r="D44" s="18" t="s">
        <v>55</v>
      </c>
      <c r="E44" s="19"/>
      <c r="F44" s="19"/>
      <c r="G44" s="19"/>
      <c r="H44" s="19"/>
      <c r="I44" s="19"/>
      <c r="J44" s="19"/>
      <c r="K44" s="19"/>
      <c r="L44" s="19">
        <f t="shared" si="0"/>
        <v>0</v>
      </c>
      <c r="M44" s="20"/>
      <c r="N44" s="19">
        <f t="shared" si="1"/>
        <v>0</v>
      </c>
    </row>
    <row r="45" spans="2:14" x14ac:dyDescent="0.45">
      <c r="B45" s="17"/>
      <c r="C45" s="17"/>
      <c r="D45" s="18" t="s">
        <v>56</v>
      </c>
      <c r="E45" s="19"/>
      <c r="F45" s="19"/>
      <c r="G45" s="19"/>
      <c r="H45" s="19"/>
      <c r="I45" s="19"/>
      <c r="J45" s="19"/>
      <c r="K45" s="19"/>
      <c r="L45" s="19">
        <f t="shared" si="0"/>
        <v>0</v>
      </c>
      <c r="M45" s="20"/>
      <c r="N45" s="19">
        <f t="shared" si="1"/>
        <v>0</v>
      </c>
    </row>
    <row r="46" spans="2:14" x14ac:dyDescent="0.45">
      <c r="B46" s="17"/>
      <c r="C46" s="17"/>
      <c r="D46" s="18" t="s">
        <v>57</v>
      </c>
      <c r="E46" s="19">
        <v>50745</v>
      </c>
      <c r="F46" s="19">
        <v>656400</v>
      </c>
      <c r="G46" s="19">
        <v>32000</v>
      </c>
      <c r="H46" s="19">
        <v>1126350</v>
      </c>
      <c r="I46" s="19">
        <v>1184945</v>
      </c>
      <c r="J46" s="19">
        <v>592474</v>
      </c>
      <c r="K46" s="19">
        <v>592475</v>
      </c>
      <c r="L46" s="19">
        <f t="shared" si="0"/>
        <v>4235389</v>
      </c>
      <c r="M46" s="21"/>
      <c r="N46" s="19">
        <f t="shared" si="1"/>
        <v>4235389</v>
      </c>
    </row>
    <row r="47" spans="2:14" x14ac:dyDescent="0.45">
      <c r="B47" s="17"/>
      <c r="C47" s="22"/>
      <c r="D47" s="23" t="s">
        <v>58</v>
      </c>
      <c r="E47" s="24">
        <f t="shared" ref="E47:K47" si="6">+E38+E39+E40+E41+E42+E43+E44+E45+E46</f>
        <v>87425</v>
      </c>
      <c r="F47" s="24">
        <f t="shared" si="6"/>
        <v>694400</v>
      </c>
      <c r="G47" s="24">
        <f t="shared" si="6"/>
        <v>33750</v>
      </c>
      <c r="H47" s="24">
        <f t="shared" si="6"/>
        <v>7911876</v>
      </c>
      <c r="I47" s="24">
        <f t="shared" si="6"/>
        <v>5994336</v>
      </c>
      <c r="J47" s="24">
        <f t="shared" si="6"/>
        <v>2341341</v>
      </c>
      <c r="K47" s="24">
        <f t="shared" si="6"/>
        <v>2778561</v>
      </c>
      <c r="L47" s="24">
        <f t="shared" si="0"/>
        <v>19841689</v>
      </c>
      <c r="M47" s="25">
        <f>+M38+M39+M40+M41+M42+M43+M44+M45+M46</f>
        <v>0</v>
      </c>
      <c r="N47" s="24">
        <f t="shared" si="1"/>
        <v>19841689</v>
      </c>
    </row>
    <row r="48" spans="2:14" x14ac:dyDescent="0.45">
      <c r="B48" s="22"/>
      <c r="C48" s="26" t="s">
        <v>59</v>
      </c>
      <c r="D48" s="29"/>
      <c r="E48" s="30">
        <f t="shared" ref="E48:K48" si="7" xml:space="preserve"> +E37 - E47</f>
        <v>393452</v>
      </c>
      <c r="F48" s="30">
        <f t="shared" si="7"/>
        <v>1263865</v>
      </c>
      <c r="G48" s="30">
        <f t="shared" si="7"/>
        <v>-1518</v>
      </c>
      <c r="H48" s="30">
        <f t="shared" si="7"/>
        <v>-2836778</v>
      </c>
      <c r="I48" s="30">
        <f t="shared" si="7"/>
        <v>-2345958</v>
      </c>
      <c r="J48" s="30">
        <f t="shared" si="7"/>
        <v>-1281523</v>
      </c>
      <c r="K48" s="30">
        <f t="shared" si="7"/>
        <v>-1470199</v>
      </c>
      <c r="L48" s="30">
        <f t="shared" si="0"/>
        <v>-6278659</v>
      </c>
      <c r="M48" s="25">
        <f xml:space="preserve"> +M37 - M47</f>
        <v>0</v>
      </c>
      <c r="N48" s="30">
        <f>N37-N47</f>
        <v>-6278659</v>
      </c>
    </row>
    <row r="49" spans="2:14" x14ac:dyDescent="0.45">
      <c r="B49" s="26" t="s">
        <v>60</v>
      </c>
      <c r="C49" s="31"/>
      <c r="D49" s="27"/>
      <c r="E49" s="28">
        <f t="shared" ref="E49:K49" si="8" xml:space="preserve"> +E26 +E48</f>
        <v>-57878007</v>
      </c>
      <c r="F49" s="28">
        <f t="shared" si="8"/>
        <v>9950636</v>
      </c>
      <c r="G49" s="28">
        <f t="shared" si="8"/>
        <v>-2012967</v>
      </c>
      <c r="H49" s="28">
        <f t="shared" si="8"/>
        <v>27730647</v>
      </c>
      <c r="I49" s="28">
        <f t="shared" si="8"/>
        <v>32633401</v>
      </c>
      <c r="J49" s="28">
        <f t="shared" si="8"/>
        <v>7374595</v>
      </c>
      <c r="K49" s="28">
        <f t="shared" si="8"/>
        <v>-1348540</v>
      </c>
      <c r="L49" s="28">
        <f t="shared" si="0"/>
        <v>16449765</v>
      </c>
      <c r="M49" s="25">
        <f xml:space="preserve"> +M26 +M48</f>
        <v>0</v>
      </c>
      <c r="N49" s="28">
        <f>N26+N48</f>
        <v>16449765</v>
      </c>
    </row>
    <row r="50" spans="2:14" x14ac:dyDescent="0.45">
      <c r="B50" s="13" t="s">
        <v>61</v>
      </c>
      <c r="C50" s="13" t="s">
        <v>16</v>
      </c>
      <c r="D50" s="18" t="s">
        <v>62</v>
      </c>
      <c r="E50" s="19">
        <v>5722000</v>
      </c>
      <c r="F50" s="19"/>
      <c r="G50" s="19"/>
      <c r="H50" s="19"/>
      <c r="I50" s="19"/>
      <c r="J50" s="19"/>
      <c r="K50" s="19"/>
      <c r="L50" s="19">
        <f t="shared" si="0"/>
        <v>5722000</v>
      </c>
      <c r="M50" s="16"/>
      <c r="N50" s="19">
        <f t="shared" si="1"/>
        <v>5722000</v>
      </c>
    </row>
    <row r="51" spans="2:14" x14ac:dyDescent="0.45">
      <c r="B51" s="17"/>
      <c r="C51" s="17"/>
      <c r="D51" s="18" t="s">
        <v>63</v>
      </c>
      <c r="E51" s="19"/>
      <c r="F51" s="19"/>
      <c r="G51" s="19"/>
      <c r="H51" s="19"/>
      <c r="I51" s="19"/>
      <c r="J51" s="19"/>
      <c r="K51" s="19"/>
      <c r="L51" s="19">
        <f t="shared" si="0"/>
        <v>0</v>
      </c>
      <c r="M51" s="20"/>
      <c r="N51" s="19">
        <f t="shared" si="1"/>
        <v>0</v>
      </c>
    </row>
    <row r="52" spans="2:14" x14ac:dyDescent="0.45">
      <c r="B52" s="17"/>
      <c r="C52" s="17"/>
      <c r="D52" s="18" t="s">
        <v>64</v>
      </c>
      <c r="E52" s="19"/>
      <c r="F52" s="19"/>
      <c r="G52" s="19"/>
      <c r="H52" s="19"/>
      <c r="I52" s="19"/>
      <c r="J52" s="19"/>
      <c r="K52" s="19"/>
      <c r="L52" s="19">
        <f t="shared" si="0"/>
        <v>0</v>
      </c>
      <c r="M52" s="20"/>
      <c r="N52" s="19">
        <f t="shared" si="1"/>
        <v>0</v>
      </c>
    </row>
    <row r="53" spans="2:14" x14ac:dyDescent="0.45">
      <c r="B53" s="17"/>
      <c r="C53" s="17"/>
      <c r="D53" s="18" t="s">
        <v>65</v>
      </c>
      <c r="E53" s="19"/>
      <c r="F53" s="19"/>
      <c r="G53" s="19"/>
      <c r="H53" s="19"/>
      <c r="I53" s="19"/>
      <c r="J53" s="19"/>
      <c r="K53" s="19"/>
      <c r="L53" s="19">
        <f t="shared" si="0"/>
        <v>0</v>
      </c>
      <c r="M53" s="20"/>
      <c r="N53" s="19">
        <f t="shared" si="1"/>
        <v>0</v>
      </c>
    </row>
    <row r="54" spans="2:14" x14ac:dyDescent="0.45">
      <c r="B54" s="17"/>
      <c r="C54" s="17"/>
      <c r="D54" s="18" t="s">
        <v>66</v>
      </c>
      <c r="E54" s="19">
        <v>35200</v>
      </c>
      <c r="F54" s="19"/>
      <c r="G54" s="19"/>
      <c r="H54" s="19"/>
      <c r="I54" s="19"/>
      <c r="J54" s="19"/>
      <c r="K54" s="19"/>
      <c r="L54" s="19">
        <f t="shared" si="0"/>
        <v>35200</v>
      </c>
      <c r="M54" s="20"/>
      <c r="N54" s="19">
        <f t="shared" si="1"/>
        <v>35200</v>
      </c>
    </row>
    <row r="55" spans="2:14" x14ac:dyDescent="0.45">
      <c r="B55" s="17"/>
      <c r="C55" s="17"/>
      <c r="D55" s="18" t="s">
        <v>67</v>
      </c>
      <c r="E55" s="19">
        <v>500000</v>
      </c>
      <c r="F55" s="19"/>
      <c r="G55" s="19"/>
      <c r="H55" s="19"/>
      <c r="I55" s="19"/>
      <c r="J55" s="19"/>
      <c r="K55" s="19"/>
      <c r="L55" s="19">
        <f t="shared" si="0"/>
        <v>500000</v>
      </c>
      <c r="M55" s="20"/>
      <c r="N55" s="19">
        <f t="shared" si="1"/>
        <v>500000</v>
      </c>
    </row>
    <row r="56" spans="2:14" x14ac:dyDescent="0.45">
      <c r="B56" s="17"/>
      <c r="C56" s="17"/>
      <c r="D56" s="18" t="s">
        <v>68</v>
      </c>
      <c r="E56" s="19">
        <v>58088000</v>
      </c>
      <c r="F56" s="19"/>
      <c r="G56" s="19"/>
      <c r="H56" s="19"/>
      <c r="I56" s="19"/>
      <c r="J56" s="19"/>
      <c r="K56" s="19"/>
      <c r="L56" s="19">
        <f t="shared" si="0"/>
        <v>58088000</v>
      </c>
      <c r="M56" s="20">
        <v>58088000</v>
      </c>
      <c r="N56" s="19">
        <f t="shared" si="1"/>
        <v>0</v>
      </c>
    </row>
    <row r="57" spans="2:14" x14ac:dyDescent="0.45">
      <c r="B57" s="17"/>
      <c r="C57" s="17"/>
      <c r="D57" s="18" t="s">
        <v>69</v>
      </c>
      <c r="E57" s="19"/>
      <c r="F57" s="19"/>
      <c r="G57" s="19"/>
      <c r="H57" s="19"/>
      <c r="I57" s="19"/>
      <c r="J57" s="19"/>
      <c r="K57" s="19"/>
      <c r="L57" s="19">
        <f t="shared" si="0"/>
        <v>0</v>
      </c>
      <c r="M57" s="20"/>
      <c r="N57" s="19">
        <f t="shared" si="1"/>
        <v>0</v>
      </c>
    </row>
    <row r="58" spans="2:14" x14ac:dyDescent="0.45">
      <c r="B58" s="17"/>
      <c r="C58" s="17"/>
      <c r="D58" s="18" t="s">
        <v>70</v>
      </c>
      <c r="E58" s="19">
        <v>2136</v>
      </c>
      <c r="F58" s="19">
        <v>128173</v>
      </c>
      <c r="G58" s="19"/>
      <c r="H58" s="19"/>
      <c r="I58" s="19"/>
      <c r="J58" s="19"/>
      <c r="K58" s="19"/>
      <c r="L58" s="19">
        <f t="shared" si="0"/>
        <v>130309</v>
      </c>
      <c r="M58" s="21"/>
      <c r="N58" s="19">
        <f t="shared" si="1"/>
        <v>130309</v>
      </c>
    </row>
    <row r="59" spans="2:14" x14ac:dyDescent="0.45">
      <c r="B59" s="17"/>
      <c r="C59" s="22"/>
      <c r="D59" s="23" t="s">
        <v>71</v>
      </c>
      <c r="E59" s="24">
        <f t="shared" ref="E59:K59" si="9">+E50+E51+E52+E53+E54+E55+E56+E57+E58</f>
        <v>64347336</v>
      </c>
      <c r="F59" s="24">
        <f t="shared" si="9"/>
        <v>128173</v>
      </c>
      <c r="G59" s="24">
        <f t="shared" si="9"/>
        <v>0</v>
      </c>
      <c r="H59" s="24">
        <f t="shared" si="9"/>
        <v>0</v>
      </c>
      <c r="I59" s="24">
        <f t="shared" si="9"/>
        <v>0</v>
      </c>
      <c r="J59" s="24">
        <f t="shared" si="9"/>
        <v>0</v>
      </c>
      <c r="K59" s="24">
        <f t="shared" si="9"/>
        <v>0</v>
      </c>
      <c r="L59" s="24">
        <f t="shared" si="0"/>
        <v>64475509</v>
      </c>
      <c r="M59" s="25">
        <f>+M50+M51+M52+M53+M54+M55+M56+M57+M58</f>
        <v>58088000</v>
      </c>
      <c r="N59" s="24">
        <f t="shared" si="1"/>
        <v>6387509</v>
      </c>
    </row>
    <row r="60" spans="2:14" x14ac:dyDescent="0.45">
      <c r="B60" s="17"/>
      <c r="C60" s="13" t="s">
        <v>23</v>
      </c>
      <c r="D60" s="18" t="s">
        <v>72</v>
      </c>
      <c r="E60" s="19"/>
      <c r="F60" s="19"/>
      <c r="G60" s="19"/>
      <c r="H60" s="19"/>
      <c r="I60" s="19"/>
      <c r="J60" s="19"/>
      <c r="K60" s="19"/>
      <c r="L60" s="19">
        <f t="shared" si="0"/>
        <v>0</v>
      </c>
      <c r="M60" s="16"/>
      <c r="N60" s="19">
        <f t="shared" si="1"/>
        <v>0</v>
      </c>
    </row>
    <row r="61" spans="2:14" x14ac:dyDescent="0.45">
      <c r="B61" s="17"/>
      <c r="C61" s="17"/>
      <c r="D61" s="18" t="s">
        <v>73</v>
      </c>
      <c r="E61" s="19">
        <v>15</v>
      </c>
      <c r="F61" s="19"/>
      <c r="G61" s="19"/>
      <c r="H61" s="19">
        <v>2</v>
      </c>
      <c r="I61" s="19"/>
      <c r="J61" s="19"/>
      <c r="K61" s="19"/>
      <c r="L61" s="19">
        <f t="shared" si="0"/>
        <v>17</v>
      </c>
      <c r="M61" s="20"/>
      <c r="N61" s="19">
        <f t="shared" si="1"/>
        <v>17</v>
      </c>
    </row>
    <row r="62" spans="2:14" x14ac:dyDescent="0.45">
      <c r="B62" s="17"/>
      <c r="C62" s="17"/>
      <c r="D62" s="18" t="s">
        <v>74</v>
      </c>
      <c r="E62" s="19"/>
      <c r="F62" s="19"/>
      <c r="G62" s="19"/>
      <c r="H62" s="19"/>
      <c r="I62" s="19"/>
      <c r="J62" s="19"/>
      <c r="K62" s="19"/>
      <c r="L62" s="19">
        <f t="shared" si="0"/>
        <v>0</v>
      </c>
      <c r="M62" s="20"/>
      <c r="N62" s="19">
        <f t="shared" si="1"/>
        <v>0</v>
      </c>
    </row>
    <row r="63" spans="2:14" x14ac:dyDescent="0.45">
      <c r="B63" s="17"/>
      <c r="C63" s="17"/>
      <c r="D63" s="18" t="s">
        <v>75</v>
      </c>
      <c r="E63" s="19">
        <v>5722000</v>
      </c>
      <c r="F63" s="19">
        <v>107000</v>
      </c>
      <c r="G63" s="19"/>
      <c r="H63" s="19"/>
      <c r="I63" s="19"/>
      <c r="J63" s="19"/>
      <c r="K63" s="19"/>
      <c r="L63" s="19">
        <f t="shared" si="0"/>
        <v>5829000</v>
      </c>
      <c r="M63" s="20"/>
      <c r="N63" s="19">
        <f t="shared" si="1"/>
        <v>5829000</v>
      </c>
    </row>
    <row r="64" spans="2:14" x14ac:dyDescent="0.45">
      <c r="B64" s="17"/>
      <c r="C64" s="17"/>
      <c r="D64" s="18" t="s">
        <v>76</v>
      </c>
      <c r="E64" s="19"/>
      <c r="F64" s="19"/>
      <c r="G64" s="19"/>
      <c r="H64" s="19"/>
      <c r="I64" s="19"/>
      <c r="J64" s="19"/>
      <c r="K64" s="19"/>
      <c r="L64" s="19">
        <f t="shared" si="0"/>
        <v>0</v>
      </c>
      <c r="M64" s="20"/>
      <c r="N64" s="19">
        <f t="shared" si="1"/>
        <v>0</v>
      </c>
    </row>
    <row r="65" spans="2:14" x14ac:dyDescent="0.45">
      <c r="B65" s="17"/>
      <c r="C65" s="17"/>
      <c r="D65" s="18" t="s">
        <v>77</v>
      </c>
      <c r="E65" s="19"/>
      <c r="F65" s="19">
        <v>9954000</v>
      </c>
      <c r="G65" s="19"/>
      <c r="H65" s="19">
        <v>27055000</v>
      </c>
      <c r="I65" s="19">
        <v>16863200</v>
      </c>
      <c r="J65" s="19">
        <v>4215800</v>
      </c>
      <c r="K65" s="19"/>
      <c r="L65" s="19">
        <f t="shared" si="0"/>
        <v>58088000</v>
      </c>
      <c r="M65" s="20">
        <v>58088000</v>
      </c>
      <c r="N65" s="19">
        <f t="shared" si="1"/>
        <v>0</v>
      </c>
    </row>
    <row r="66" spans="2:14" x14ac:dyDescent="0.45">
      <c r="B66" s="17"/>
      <c r="C66" s="17"/>
      <c r="D66" s="18" t="s">
        <v>78</v>
      </c>
      <c r="E66" s="19"/>
      <c r="F66" s="19"/>
      <c r="G66" s="19"/>
      <c r="H66" s="19"/>
      <c r="I66" s="19"/>
      <c r="J66" s="19"/>
      <c r="K66" s="19"/>
      <c r="L66" s="19">
        <f t="shared" si="0"/>
        <v>0</v>
      </c>
      <c r="M66" s="20"/>
      <c r="N66" s="19">
        <f t="shared" si="1"/>
        <v>0</v>
      </c>
    </row>
    <row r="67" spans="2:14" x14ac:dyDescent="0.45">
      <c r="B67" s="17"/>
      <c r="C67" s="17"/>
      <c r="D67" s="18" t="s">
        <v>79</v>
      </c>
      <c r="E67" s="19">
        <v>157762</v>
      </c>
      <c r="F67" s="19">
        <v>88376</v>
      </c>
      <c r="G67" s="19">
        <v>111993</v>
      </c>
      <c r="H67" s="19"/>
      <c r="I67" s="19"/>
      <c r="J67" s="19"/>
      <c r="K67" s="19"/>
      <c r="L67" s="19">
        <f t="shared" si="0"/>
        <v>358131</v>
      </c>
      <c r="M67" s="21"/>
      <c r="N67" s="19">
        <f t="shared" si="1"/>
        <v>358131</v>
      </c>
    </row>
    <row r="68" spans="2:14" x14ac:dyDescent="0.45">
      <c r="B68" s="17"/>
      <c r="C68" s="22"/>
      <c r="D68" s="23" t="s">
        <v>80</v>
      </c>
      <c r="E68" s="24">
        <f t="shared" ref="E68:K68" si="10">+E60+E61+E62+E63+E64+E65+E66+E67</f>
        <v>5879777</v>
      </c>
      <c r="F68" s="24">
        <f t="shared" si="10"/>
        <v>10149376</v>
      </c>
      <c r="G68" s="24">
        <f t="shared" si="10"/>
        <v>111993</v>
      </c>
      <c r="H68" s="24">
        <f t="shared" si="10"/>
        <v>27055002</v>
      </c>
      <c r="I68" s="24">
        <f t="shared" si="10"/>
        <v>16863200</v>
      </c>
      <c r="J68" s="24">
        <f t="shared" si="10"/>
        <v>4215800</v>
      </c>
      <c r="K68" s="24">
        <f t="shared" si="10"/>
        <v>0</v>
      </c>
      <c r="L68" s="24">
        <f t="shared" si="0"/>
        <v>64275148</v>
      </c>
      <c r="M68" s="25">
        <f>+M60+M61+M62+M63+M64+M65+M66+M67</f>
        <v>58088000</v>
      </c>
      <c r="N68" s="24">
        <f t="shared" si="1"/>
        <v>6187148</v>
      </c>
    </row>
    <row r="69" spans="2:14" x14ac:dyDescent="0.45">
      <c r="B69" s="22"/>
      <c r="C69" s="32" t="s">
        <v>81</v>
      </c>
      <c r="D69" s="33"/>
      <c r="E69" s="34">
        <f t="shared" ref="E69:K69" si="11" xml:space="preserve"> +E59 - E68</f>
        <v>58467559</v>
      </c>
      <c r="F69" s="34">
        <f t="shared" si="11"/>
        <v>-10021203</v>
      </c>
      <c r="G69" s="34">
        <f t="shared" si="11"/>
        <v>-111993</v>
      </c>
      <c r="H69" s="34">
        <f t="shared" si="11"/>
        <v>-27055002</v>
      </c>
      <c r="I69" s="34">
        <f t="shared" si="11"/>
        <v>-16863200</v>
      </c>
      <c r="J69" s="34">
        <f t="shared" si="11"/>
        <v>-4215800</v>
      </c>
      <c r="K69" s="34">
        <f t="shared" si="11"/>
        <v>0</v>
      </c>
      <c r="L69" s="34">
        <f t="shared" si="0"/>
        <v>200361</v>
      </c>
      <c r="M69" s="25">
        <f xml:space="preserve"> +M59 - M68</f>
        <v>0</v>
      </c>
      <c r="N69" s="34">
        <f>N59-N68</f>
        <v>200361</v>
      </c>
    </row>
    <row r="70" spans="2:14" x14ac:dyDescent="0.45">
      <c r="B70" s="26" t="s">
        <v>82</v>
      </c>
      <c r="C70" s="35"/>
      <c r="D70" s="36"/>
      <c r="E70" s="37">
        <f t="shared" ref="E70:K70" si="12" xml:space="preserve"> +E49 +E69</f>
        <v>589552</v>
      </c>
      <c r="F70" s="37">
        <f t="shared" si="12"/>
        <v>-70567</v>
      </c>
      <c r="G70" s="37">
        <f t="shared" si="12"/>
        <v>-2124960</v>
      </c>
      <c r="H70" s="37">
        <f t="shared" si="12"/>
        <v>675645</v>
      </c>
      <c r="I70" s="37">
        <f t="shared" si="12"/>
        <v>15770201</v>
      </c>
      <c r="J70" s="37">
        <f t="shared" si="12"/>
        <v>3158795</v>
      </c>
      <c r="K70" s="37">
        <f t="shared" si="12"/>
        <v>-1348540</v>
      </c>
      <c r="L70" s="37">
        <f t="shared" si="0"/>
        <v>16650126</v>
      </c>
      <c r="M70" s="25">
        <f xml:space="preserve"> +M49 +M69</f>
        <v>0</v>
      </c>
      <c r="N70" s="37">
        <f>N49+N69</f>
        <v>16650126</v>
      </c>
    </row>
    <row r="71" spans="2:14" x14ac:dyDescent="0.45">
      <c r="B71" s="38" t="s">
        <v>83</v>
      </c>
      <c r="C71" s="35" t="s">
        <v>84</v>
      </c>
      <c r="D71" s="36"/>
      <c r="E71" s="37">
        <v>447879519</v>
      </c>
      <c r="F71" s="37">
        <v>436963394</v>
      </c>
      <c r="G71" s="37">
        <v>58791010</v>
      </c>
      <c r="H71" s="37">
        <v>865818244</v>
      </c>
      <c r="I71" s="37">
        <v>12412660</v>
      </c>
      <c r="J71" s="37">
        <v>234942031</v>
      </c>
      <c r="K71" s="37">
        <v>61154454</v>
      </c>
      <c r="L71" s="37">
        <f t="shared" si="0"/>
        <v>2117961312</v>
      </c>
      <c r="M71" s="25"/>
      <c r="N71" s="37">
        <f t="shared" si="1"/>
        <v>2117961312</v>
      </c>
    </row>
    <row r="72" spans="2:14" x14ac:dyDescent="0.45">
      <c r="B72" s="39"/>
      <c r="C72" s="35" t="s">
        <v>85</v>
      </c>
      <c r="D72" s="36"/>
      <c r="E72" s="37">
        <f t="shared" ref="E72:K72" si="13" xml:space="preserve"> +E70 +E71</f>
        <v>448469071</v>
      </c>
      <c r="F72" s="37">
        <f t="shared" si="13"/>
        <v>436892827</v>
      </c>
      <c r="G72" s="37">
        <f t="shared" si="13"/>
        <v>56666050</v>
      </c>
      <c r="H72" s="37">
        <f t="shared" si="13"/>
        <v>866493889</v>
      </c>
      <c r="I72" s="37">
        <f t="shared" si="13"/>
        <v>28182861</v>
      </c>
      <c r="J72" s="37">
        <f t="shared" si="13"/>
        <v>238100826</v>
      </c>
      <c r="K72" s="37">
        <f t="shared" si="13"/>
        <v>59805914</v>
      </c>
      <c r="L72" s="37">
        <f t="shared" si="0"/>
        <v>2134611438</v>
      </c>
      <c r="M72" s="25">
        <f xml:space="preserve"> +M70 +M71</f>
        <v>0</v>
      </c>
      <c r="N72" s="37">
        <f>N70+N71</f>
        <v>2134611438</v>
      </c>
    </row>
    <row r="73" spans="2:14" x14ac:dyDescent="0.45">
      <c r="B73" s="39"/>
      <c r="C73" s="35" t="s">
        <v>86</v>
      </c>
      <c r="D73" s="36"/>
      <c r="E73" s="37"/>
      <c r="F73" s="37"/>
      <c r="G73" s="37"/>
      <c r="H73" s="37"/>
      <c r="I73" s="37"/>
      <c r="J73" s="37"/>
      <c r="K73" s="37"/>
      <c r="L73" s="37">
        <f t="shared" ref="L73:L76" si="14">+E73+F73+G73+H73+I73+J73+K73</f>
        <v>0</v>
      </c>
      <c r="M73" s="25"/>
      <c r="N73" s="37">
        <f t="shared" ref="N73:N75" si="15">L73-ABS(M73)</f>
        <v>0</v>
      </c>
    </row>
    <row r="74" spans="2:14" x14ac:dyDescent="0.45">
      <c r="B74" s="39"/>
      <c r="C74" s="35" t="s">
        <v>87</v>
      </c>
      <c r="D74" s="36"/>
      <c r="E74" s="37">
        <v>8590000</v>
      </c>
      <c r="F74" s="37">
        <v>3000000</v>
      </c>
      <c r="G74" s="37"/>
      <c r="H74" s="37"/>
      <c r="I74" s="37"/>
      <c r="J74" s="37"/>
      <c r="K74" s="37"/>
      <c r="L74" s="37">
        <f t="shared" si="14"/>
        <v>11590000</v>
      </c>
      <c r="M74" s="25"/>
      <c r="N74" s="37">
        <f t="shared" si="15"/>
        <v>11590000</v>
      </c>
    </row>
    <row r="75" spans="2:14" x14ac:dyDescent="0.45">
      <c r="B75" s="39"/>
      <c r="C75" s="35" t="s">
        <v>88</v>
      </c>
      <c r="D75" s="36"/>
      <c r="E75" s="37">
        <v>14931498</v>
      </c>
      <c r="F75" s="37"/>
      <c r="G75" s="37"/>
      <c r="H75" s="37"/>
      <c r="I75" s="37"/>
      <c r="J75" s="37"/>
      <c r="K75" s="37"/>
      <c r="L75" s="37">
        <f t="shared" si="14"/>
        <v>14931498</v>
      </c>
      <c r="M75" s="25"/>
      <c r="N75" s="37">
        <f t="shared" si="15"/>
        <v>14931498</v>
      </c>
    </row>
    <row r="76" spans="2:14" x14ac:dyDescent="0.45">
      <c r="B76" s="40"/>
      <c r="C76" s="35" t="s">
        <v>89</v>
      </c>
      <c r="D76" s="36"/>
      <c r="E76" s="37">
        <f t="shared" ref="E76:K76" si="16" xml:space="preserve"> +E72 +E73 +E74 - E75</f>
        <v>442127573</v>
      </c>
      <c r="F76" s="37">
        <f t="shared" si="16"/>
        <v>439892827</v>
      </c>
      <c r="G76" s="37">
        <f t="shared" si="16"/>
        <v>56666050</v>
      </c>
      <c r="H76" s="37">
        <f t="shared" si="16"/>
        <v>866493889</v>
      </c>
      <c r="I76" s="37">
        <f t="shared" si="16"/>
        <v>28182861</v>
      </c>
      <c r="J76" s="37">
        <f t="shared" si="16"/>
        <v>238100826</v>
      </c>
      <c r="K76" s="37">
        <f t="shared" si="16"/>
        <v>59805914</v>
      </c>
      <c r="L76" s="37">
        <f t="shared" si="14"/>
        <v>2131269940</v>
      </c>
      <c r="M76" s="25">
        <f xml:space="preserve"> +M72 +M73 +M74 - M75</f>
        <v>0</v>
      </c>
      <c r="N76" s="37">
        <f>N72+N73+N74-N75</f>
        <v>2131269940</v>
      </c>
    </row>
  </sheetData>
  <mergeCells count="13">
    <mergeCell ref="B71:B76"/>
    <mergeCell ref="B27:B48"/>
    <mergeCell ref="C27:C37"/>
    <mergeCell ref="C38:C47"/>
    <mergeCell ref="B50:B69"/>
    <mergeCell ref="C50:C59"/>
    <mergeCell ref="C60:C68"/>
    <mergeCell ref="B3:N3"/>
    <mergeCell ref="B5:N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36EEF-2A52-4D9E-9EE7-E9799BA73DC4}">
  <sheetPr>
    <pageSetUpPr fitToPage="1"/>
  </sheetPr>
  <dimension ref="B2:H76"/>
  <sheetViews>
    <sheetView showGridLines="0" tabSelected="1" workbookViewId="0"/>
  </sheetViews>
  <sheetFormatPr defaultRowHeight="18" x14ac:dyDescent="0.45"/>
  <cols>
    <col min="1" max="3" width="3" customWidth="1"/>
    <col min="4" max="4" width="59.09765625" customWidth="1"/>
    <col min="5" max="8" width="21.296875" customWidth="1"/>
  </cols>
  <sheetData>
    <row r="2" spans="2:8" ht="22.8" x14ac:dyDescent="0.45">
      <c r="B2" s="1"/>
      <c r="C2" s="1"/>
      <c r="D2" s="1"/>
      <c r="E2" s="1"/>
      <c r="F2" s="2"/>
      <c r="G2" s="3"/>
      <c r="H2" s="3" t="s">
        <v>0</v>
      </c>
    </row>
    <row r="3" spans="2:8" ht="22.8" x14ac:dyDescent="0.45">
      <c r="B3" s="4" t="s">
        <v>90</v>
      </c>
      <c r="C3" s="4"/>
      <c r="D3" s="4"/>
      <c r="E3" s="4"/>
      <c r="F3" s="4"/>
      <c r="G3" s="4"/>
      <c r="H3" s="4"/>
    </row>
    <row r="4" spans="2:8" x14ac:dyDescent="0.45">
      <c r="B4" s="5"/>
      <c r="C4" s="5"/>
      <c r="D4" s="5"/>
      <c r="E4" s="5"/>
      <c r="F4" s="5"/>
      <c r="G4" s="2"/>
      <c r="H4" s="2"/>
    </row>
    <row r="5" spans="2:8" ht="22.8" x14ac:dyDescent="0.45">
      <c r="B5" s="6" t="s">
        <v>2</v>
      </c>
      <c r="C5" s="6"/>
      <c r="D5" s="6"/>
      <c r="E5" s="6"/>
      <c r="F5" s="6"/>
      <c r="G5" s="6"/>
      <c r="H5" s="6"/>
    </row>
    <row r="6" spans="2:8" x14ac:dyDescent="0.45">
      <c r="B6" s="7"/>
      <c r="C6" s="7"/>
      <c r="D6" s="7"/>
      <c r="E6" s="7"/>
      <c r="F6" s="2"/>
      <c r="G6" s="2"/>
      <c r="H6" s="7" t="s">
        <v>3</v>
      </c>
    </row>
    <row r="7" spans="2:8" ht="43.2" x14ac:dyDescent="0.45">
      <c r="B7" s="8" t="s">
        <v>4</v>
      </c>
      <c r="C7" s="9"/>
      <c r="D7" s="10"/>
      <c r="E7" s="11" t="s">
        <v>91</v>
      </c>
      <c r="F7" s="12" t="s">
        <v>12</v>
      </c>
      <c r="G7" s="12" t="s">
        <v>13</v>
      </c>
      <c r="H7" s="12" t="s">
        <v>14</v>
      </c>
    </row>
    <row r="8" spans="2:8" x14ac:dyDescent="0.45">
      <c r="B8" s="13" t="s">
        <v>15</v>
      </c>
      <c r="C8" s="13" t="s">
        <v>16</v>
      </c>
      <c r="D8" s="14" t="s">
        <v>17</v>
      </c>
      <c r="E8" s="15"/>
      <c r="F8" s="15">
        <f>+E8</f>
        <v>0</v>
      </c>
      <c r="G8" s="16"/>
      <c r="H8" s="15">
        <f>F8-ABS(G8)</f>
        <v>0</v>
      </c>
    </row>
    <row r="9" spans="2:8" x14ac:dyDescent="0.45">
      <c r="B9" s="17"/>
      <c r="C9" s="17"/>
      <c r="D9" s="18" t="s">
        <v>18</v>
      </c>
      <c r="E9" s="19"/>
      <c r="F9" s="19">
        <f t="shared" ref="F9:F72" si="0">+E9</f>
        <v>0</v>
      </c>
      <c r="G9" s="20"/>
      <c r="H9" s="19">
        <f t="shared" ref="H9:H71" si="1">F9-ABS(G9)</f>
        <v>0</v>
      </c>
    </row>
    <row r="10" spans="2:8" x14ac:dyDescent="0.45">
      <c r="B10" s="17"/>
      <c r="C10" s="17"/>
      <c r="D10" s="18" t="s">
        <v>19</v>
      </c>
      <c r="E10" s="19">
        <v>3230000</v>
      </c>
      <c r="F10" s="19">
        <f t="shared" si="0"/>
        <v>3230000</v>
      </c>
      <c r="G10" s="20"/>
      <c r="H10" s="19">
        <f t="shared" si="1"/>
        <v>3230000</v>
      </c>
    </row>
    <row r="11" spans="2:8" x14ac:dyDescent="0.45">
      <c r="B11" s="17"/>
      <c r="C11" s="17"/>
      <c r="D11" s="18" t="s">
        <v>20</v>
      </c>
      <c r="E11" s="19"/>
      <c r="F11" s="19">
        <f t="shared" si="0"/>
        <v>0</v>
      </c>
      <c r="G11" s="20"/>
      <c r="H11" s="19">
        <f t="shared" si="1"/>
        <v>0</v>
      </c>
    </row>
    <row r="12" spans="2:8" x14ac:dyDescent="0.45">
      <c r="B12" s="17"/>
      <c r="C12" s="17"/>
      <c r="D12" s="18" t="s">
        <v>21</v>
      </c>
      <c r="E12" s="19"/>
      <c r="F12" s="19">
        <f t="shared" si="0"/>
        <v>0</v>
      </c>
      <c r="G12" s="21"/>
      <c r="H12" s="19">
        <f t="shared" si="1"/>
        <v>0</v>
      </c>
    </row>
    <row r="13" spans="2:8" x14ac:dyDescent="0.45">
      <c r="B13" s="17"/>
      <c r="C13" s="22"/>
      <c r="D13" s="23" t="s">
        <v>22</v>
      </c>
      <c r="E13" s="24">
        <f>+E8+E9+E10+E11+E12</f>
        <v>3230000</v>
      </c>
      <c r="F13" s="24">
        <f t="shared" si="0"/>
        <v>3230000</v>
      </c>
      <c r="G13" s="25">
        <f>+G8+G9+G10+G11+G12</f>
        <v>0</v>
      </c>
      <c r="H13" s="24">
        <f t="shared" si="1"/>
        <v>3230000</v>
      </c>
    </row>
    <row r="14" spans="2:8" x14ac:dyDescent="0.45">
      <c r="B14" s="17"/>
      <c r="C14" s="13" t="s">
        <v>23</v>
      </c>
      <c r="D14" s="18" t="s">
        <v>24</v>
      </c>
      <c r="E14" s="19">
        <v>1326875</v>
      </c>
      <c r="F14" s="19">
        <f t="shared" si="0"/>
        <v>1326875</v>
      </c>
      <c r="G14" s="16"/>
      <c r="H14" s="19">
        <f t="shared" si="1"/>
        <v>1326875</v>
      </c>
    </row>
    <row r="15" spans="2:8" x14ac:dyDescent="0.45">
      <c r="B15" s="17"/>
      <c r="C15" s="17"/>
      <c r="D15" s="18" t="s">
        <v>25</v>
      </c>
      <c r="E15" s="19">
        <v>510395</v>
      </c>
      <c r="F15" s="19">
        <f t="shared" si="0"/>
        <v>510395</v>
      </c>
      <c r="G15" s="20"/>
      <c r="H15" s="19">
        <f t="shared" si="1"/>
        <v>510395</v>
      </c>
    </row>
    <row r="16" spans="2:8" x14ac:dyDescent="0.45">
      <c r="B16" s="17"/>
      <c r="C16" s="17"/>
      <c r="D16" s="18" t="s">
        <v>26</v>
      </c>
      <c r="E16" s="19">
        <v>739378</v>
      </c>
      <c r="F16" s="19">
        <f t="shared" si="0"/>
        <v>739378</v>
      </c>
      <c r="G16" s="20"/>
      <c r="H16" s="19">
        <f t="shared" si="1"/>
        <v>739378</v>
      </c>
    </row>
    <row r="17" spans="2:8" x14ac:dyDescent="0.45">
      <c r="B17" s="17"/>
      <c r="C17" s="17"/>
      <c r="D17" s="18" t="s">
        <v>27</v>
      </c>
      <c r="E17" s="19"/>
      <c r="F17" s="19">
        <f t="shared" si="0"/>
        <v>0</v>
      </c>
      <c r="G17" s="20"/>
      <c r="H17" s="19">
        <f t="shared" si="1"/>
        <v>0</v>
      </c>
    </row>
    <row r="18" spans="2:8" x14ac:dyDescent="0.45">
      <c r="B18" s="17"/>
      <c r="C18" s="17"/>
      <c r="D18" s="18" t="s">
        <v>28</v>
      </c>
      <c r="E18" s="19"/>
      <c r="F18" s="19">
        <f t="shared" si="0"/>
        <v>0</v>
      </c>
      <c r="G18" s="20"/>
      <c r="H18" s="19">
        <f t="shared" si="1"/>
        <v>0</v>
      </c>
    </row>
    <row r="19" spans="2:8" x14ac:dyDescent="0.45">
      <c r="B19" s="17"/>
      <c r="C19" s="17"/>
      <c r="D19" s="18" t="s">
        <v>29</v>
      </c>
      <c r="E19" s="19"/>
      <c r="F19" s="19">
        <f t="shared" si="0"/>
        <v>0</v>
      </c>
      <c r="G19" s="20"/>
      <c r="H19" s="19">
        <f t="shared" si="1"/>
        <v>0</v>
      </c>
    </row>
    <row r="20" spans="2:8" x14ac:dyDescent="0.45">
      <c r="B20" s="17"/>
      <c r="C20" s="17"/>
      <c r="D20" s="18" t="s">
        <v>30</v>
      </c>
      <c r="E20" s="19"/>
      <c r="F20" s="19">
        <f t="shared" si="0"/>
        <v>0</v>
      </c>
      <c r="G20" s="20"/>
      <c r="H20" s="19">
        <f t="shared" si="1"/>
        <v>0</v>
      </c>
    </row>
    <row r="21" spans="2:8" x14ac:dyDescent="0.45">
      <c r="B21" s="17"/>
      <c r="C21" s="17"/>
      <c r="D21" s="18" t="s">
        <v>31</v>
      </c>
      <c r="E21" s="19"/>
      <c r="F21" s="19">
        <f t="shared" si="0"/>
        <v>0</v>
      </c>
      <c r="G21" s="20"/>
      <c r="H21" s="19">
        <f t="shared" si="1"/>
        <v>0</v>
      </c>
    </row>
    <row r="22" spans="2:8" x14ac:dyDescent="0.45">
      <c r="B22" s="17"/>
      <c r="C22" s="17"/>
      <c r="D22" s="18" t="s">
        <v>32</v>
      </c>
      <c r="E22" s="19"/>
      <c r="F22" s="19">
        <f t="shared" si="0"/>
        <v>0</v>
      </c>
      <c r="G22" s="20"/>
      <c r="H22" s="19">
        <f t="shared" si="1"/>
        <v>0</v>
      </c>
    </row>
    <row r="23" spans="2:8" x14ac:dyDescent="0.45">
      <c r="B23" s="17"/>
      <c r="C23" s="17"/>
      <c r="D23" s="18" t="s">
        <v>33</v>
      </c>
      <c r="E23" s="19"/>
      <c r="F23" s="19">
        <f t="shared" si="0"/>
        <v>0</v>
      </c>
      <c r="G23" s="20"/>
      <c r="H23" s="19">
        <f t="shared" si="1"/>
        <v>0</v>
      </c>
    </row>
    <row r="24" spans="2:8" x14ac:dyDescent="0.45">
      <c r="B24" s="17"/>
      <c r="C24" s="17"/>
      <c r="D24" s="18" t="s">
        <v>34</v>
      </c>
      <c r="E24" s="19"/>
      <c r="F24" s="19">
        <f t="shared" si="0"/>
        <v>0</v>
      </c>
      <c r="G24" s="21"/>
      <c r="H24" s="19">
        <f t="shared" si="1"/>
        <v>0</v>
      </c>
    </row>
    <row r="25" spans="2:8" x14ac:dyDescent="0.45">
      <c r="B25" s="17"/>
      <c r="C25" s="22"/>
      <c r="D25" s="23" t="s">
        <v>35</v>
      </c>
      <c r="E25" s="24">
        <f>+E14+E15+E16+E17+E18+E19+E20+E21+E22+E23+E24</f>
        <v>2576648</v>
      </c>
      <c r="F25" s="24">
        <f t="shared" si="0"/>
        <v>2576648</v>
      </c>
      <c r="G25" s="25">
        <f>+G14+G15+G16+G17+G18+G19+G20+G21+G22+G23+G24</f>
        <v>0</v>
      </c>
      <c r="H25" s="24">
        <f t="shared" si="1"/>
        <v>2576648</v>
      </c>
    </row>
    <row r="26" spans="2:8" x14ac:dyDescent="0.45">
      <c r="B26" s="22"/>
      <c r="C26" s="26" t="s">
        <v>36</v>
      </c>
      <c r="D26" s="27"/>
      <c r="E26" s="28">
        <f xml:space="preserve"> +E13 - E25</f>
        <v>653352</v>
      </c>
      <c r="F26" s="28">
        <f t="shared" si="0"/>
        <v>653352</v>
      </c>
      <c r="G26" s="25">
        <f xml:space="preserve"> +G13 - G25</f>
        <v>0</v>
      </c>
      <c r="H26" s="28">
        <f>H13-H25</f>
        <v>653352</v>
      </c>
    </row>
    <row r="27" spans="2:8" x14ac:dyDescent="0.45">
      <c r="B27" s="13" t="s">
        <v>37</v>
      </c>
      <c r="C27" s="13" t="s">
        <v>16</v>
      </c>
      <c r="D27" s="18" t="s">
        <v>38</v>
      </c>
      <c r="E27" s="19"/>
      <c r="F27" s="19">
        <f t="shared" si="0"/>
        <v>0</v>
      </c>
      <c r="G27" s="16"/>
      <c r="H27" s="19">
        <f t="shared" si="1"/>
        <v>0</v>
      </c>
    </row>
    <row r="28" spans="2:8" x14ac:dyDescent="0.45">
      <c r="B28" s="17"/>
      <c r="C28" s="17"/>
      <c r="D28" s="18" t="s">
        <v>39</v>
      </c>
      <c r="E28" s="19">
        <v>560</v>
      </c>
      <c r="F28" s="19">
        <f t="shared" si="0"/>
        <v>560</v>
      </c>
      <c r="G28" s="20"/>
      <c r="H28" s="19">
        <f t="shared" si="1"/>
        <v>560</v>
      </c>
    </row>
    <row r="29" spans="2:8" x14ac:dyDescent="0.45">
      <c r="B29" s="17"/>
      <c r="C29" s="17"/>
      <c r="D29" s="18" t="s">
        <v>40</v>
      </c>
      <c r="E29" s="19"/>
      <c r="F29" s="19">
        <f t="shared" si="0"/>
        <v>0</v>
      </c>
      <c r="G29" s="20"/>
      <c r="H29" s="19">
        <f t="shared" si="1"/>
        <v>0</v>
      </c>
    </row>
    <row r="30" spans="2:8" x14ac:dyDescent="0.45">
      <c r="B30" s="17"/>
      <c r="C30" s="17"/>
      <c r="D30" s="18" t="s">
        <v>41</v>
      </c>
      <c r="E30" s="19"/>
      <c r="F30" s="19">
        <f t="shared" si="0"/>
        <v>0</v>
      </c>
      <c r="G30" s="20"/>
      <c r="H30" s="19">
        <f t="shared" si="1"/>
        <v>0</v>
      </c>
    </row>
    <row r="31" spans="2:8" x14ac:dyDescent="0.45">
      <c r="B31" s="17"/>
      <c r="C31" s="17"/>
      <c r="D31" s="18" t="s">
        <v>42</v>
      </c>
      <c r="E31" s="19"/>
      <c r="F31" s="19">
        <f t="shared" si="0"/>
        <v>0</v>
      </c>
      <c r="G31" s="20"/>
      <c r="H31" s="19">
        <f t="shared" si="1"/>
        <v>0</v>
      </c>
    </row>
    <row r="32" spans="2:8" x14ac:dyDescent="0.45">
      <c r="B32" s="17"/>
      <c r="C32" s="17"/>
      <c r="D32" s="18" t="s">
        <v>43</v>
      </c>
      <c r="E32" s="19"/>
      <c r="F32" s="19">
        <f t="shared" si="0"/>
        <v>0</v>
      </c>
      <c r="G32" s="20"/>
      <c r="H32" s="19">
        <f t="shared" si="1"/>
        <v>0</v>
      </c>
    </row>
    <row r="33" spans="2:8" x14ac:dyDescent="0.45">
      <c r="B33" s="17"/>
      <c r="C33" s="17"/>
      <c r="D33" s="18" t="s">
        <v>44</v>
      </c>
      <c r="E33" s="19"/>
      <c r="F33" s="19">
        <f t="shared" si="0"/>
        <v>0</v>
      </c>
      <c r="G33" s="20"/>
      <c r="H33" s="19">
        <f t="shared" si="1"/>
        <v>0</v>
      </c>
    </row>
    <row r="34" spans="2:8" x14ac:dyDescent="0.45">
      <c r="B34" s="17"/>
      <c r="C34" s="17"/>
      <c r="D34" s="18" t="s">
        <v>45</v>
      </c>
      <c r="E34" s="19"/>
      <c r="F34" s="19">
        <f t="shared" si="0"/>
        <v>0</v>
      </c>
      <c r="G34" s="20"/>
      <c r="H34" s="19">
        <f t="shared" si="1"/>
        <v>0</v>
      </c>
    </row>
    <row r="35" spans="2:8" x14ac:dyDescent="0.45">
      <c r="B35" s="17"/>
      <c r="C35" s="17"/>
      <c r="D35" s="18" t="s">
        <v>46</v>
      </c>
      <c r="E35" s="19"/>
      <c r="F35" s="19">
        <f t="shared" si="0"/>
        <v>0</v>
      </c>
      <c r="G35" s="20"/>
      <c r="H35" s="19">
        <f t="shared" si="1"/>
        <v>0</v>
      </c>
    </row>
    <row r="36" spans="2:8" x14ac:dyDescent="0.45">
      <c r="B36" s="17"/>
      <c r="C36" s="17"/>
      <c r="D36" s="18" t="s">
        <v>47</v>
      </c>
      <c r="E36" s="19"/>
      <c r="F36" s="19">
        <f t="shared" si="0"/>
        <v>0</v>
      </c>
      <c r="G36" s="21"/>
      <c r="H36" s="19">
        <f t="shared" si="1"/>
        <v>0</v>
      </c>
    </row>
    <row r="37" spans="2:8" x14ac:dyDescent="0.45">
      <c r="B37" s="17"/>
      <c r="C37" s="22"/>
      <c r="D37" s="23" t="s">
        <v>48</v>
      </c>
      <c r="E37" s="24">
        <f>+E27+E28+E29+E30+E31+E32+E33+E34+E35+E36</f>
        <v>560</v>
      </c>
      <c r="F37" s="24">
        <f t="shared" si="0"/>
        <v>560</v>
      </c>
      <c r="G37" s="25">
        <f>+G27+G28+G29+G30+G31+G32+G33+G34+G35+G36</f>
        <v>0</v>
      </c>
      <c r="H37" s="24">
        <f t="shared" si="1"/>
        <v>560</v>
      </c>
    </row>
    <row r="38" spans="2:8" x14ac:dyDescent="0.45">
      <c r="B38" s="17"/>
      <c r="C38" s="13" t="s">
        <v>23</v>
      </c>
      <c r="D38" s="18" t="s">
        <v>49</v>
      </c>
      <c r="E38" s="19"/>
      <c r="F38" s="19">
        <f t="shared" si="0"/>
        <v>0</v>
      </c>
      <c r="G38" s="16"/>
      <c r="H38" s="19">
        <f t="shared" si="1"/>
        <v>0</v>
      </c>
    </row>
    <row r="39" spans="2:8" x14ac:dyDescent="0.45">
      <c r="B39" s="17"/>
      <c r="C39" s="17"/>
      <c r="D39" s="18" t="s">
        <v>50</v>
      </c>
      <c r="E39" s="19"/>
      <c r="F39" s="19">
        <f t="shared" si="0"/>
        <v>0</v>
      </c>
      <c r="G39" s="20"/>
      <c r="H39" s="19">
        <f t="shared" si="1"/>
        <v>0</v>
      </c>
    </row>
    <row r="40" spans="2:8" x14ac:dyDescent="0.45">
      <c r="B40" s="17"/>
      <c r="C40" s="17"/>
      <c r="D40" s="18" t="s">
        <v>51</v>
      </c>
      <c r="E40" s="19"/>
      <c r="F40" s="19">
        <f t="shared" si="0"/>
        <v>0</v>
      </c>
      <c r="G40" s="20"/>
      <c r="H40" s="19">
        <f t="shared" si="1"/>
        <v>0</v>
      </c>
    </row>
    <row r="41" spans="2:8" x14ac:dyDescent="0.45">
      <c r="B41" s="17"/>
      <c r="C41" s="17"/>
      <c r="D41" s="18" t="s">
        <v>52</v>
      </c>
      <c r="E41" s="19"/>
      <c r="F41" s="19">
        <f t="shared" si="0"/>
        <v>0</v>
      </c>
      <c r="G41" s="20"/>
      <c r="H41" s="19">
        <f t="shared" si="1"/>
        <v>0</v>
      </c>
    </row>
    <row r="42" spans="2:8" x14ac:dyDescent="0.45">
      <c r="B42" s="17"/>
      <c r="C42" s="17"/>
      <c r="D42" s="18" t="s">
        <v>53</v>
      </c>
      <c r="E42" s="19"/>
      <c r="F42" s="19">
        <f t="shared" si="0"/>
        <v>0</v>
      </c>
      <c r="G42" s="20"/>
      <c r="H42" s="19">
        <f t="shared" si="1"/>
        <v>0</v>
      </c>
    </row>
    <row r="43" spans="2:8" x14ac:dyDescent="0.45">
      <c r="B43" s="17"/>
      <c r="C43" s="17"/>
      <c r="D43" s="18" t="s">
        <v>54</v>
      </c>
      <c r="E43" s="19"/>
      <c r="F43" s="19">
        <f t="shared" si="0"/>
        <v>0</v>
      </c>
      <c r="G43" s="20"/>
      <c r="H43" s="19">
        <f t="shared" si="1"/>
        <v>0</v>
      </c>
    </row>
    <row r="44" spans="2:8" x14ac:dyDescent="0.45">
      <c r="B44" s="17"/>
      <c r="C44" s="17"/>
      <c r="D44" s="18" t="s">
        <v>55</v>
      </c>
      <c r="E44" s="19"/>
      <c r="F44" s="19">
        <f t="shared" si="0"/>
        <v>0</v>
      </c>
      <c r="G44" s="20"/>
      <c r="H44" s="19">
        <f t="shared" si="1"/>
        <v>0</v>
      </c>
    </row>
    <row r="45" spans="2:8" x14ac:dyDescent="0.45">
      <c r="B45" s="17"/>
      <c r="C45" s="17"/>
      <c r="D45" s="18" t="s">
        <v>56</v>
      </c>
      <c r="E45" s="19"/>
      <c r="F45" s="19">
        <f t="shared" si="0"/>
        <v>0</v>
      </c>
      <c r="G45" s="20"/>
      <c r="H45" s="19">
        <f t="shared" si="1"/>
        <v>0</v>
      </c>
    </row>
    <row r="46" spans="2:8" x14ac:dyDescent="0.45">
      <c r="B46" s="17"/>
      <c r="C46" s="17"/>
      <c r="D46" s="18" t="s">
        <v>57</v>
      </c>
      <c r="E46" s="19"/>
      <c r="F46" s="19">
        <f t="shared" si="0"/>
        <v>0</v>
      </c>
      <c r="G46" s="21"/>
      <c r="H46" s="19">
        <f t="shared" si="1"/>
        <v>0</v>
      </c>
    </row>
    <row r="47" spans="2:8" x14ac:dyDescent="0.45">
      <c r="B47" s="17"/>
      <c r="C47" s="22"/>
      <c r="D47" s="23" t="s">
        <v>58</v>
      </c>
      <c r="E47" s="24">
        <f>+E38+E39+E40+E41+E42+E43+E44+E45+E46</f>
        <v>0</v>
      </c>
      <c r="F47" s="24">
        <f t="shared" si="0"/>
        <v>0</v>
      </c>
      <c r="G47" s="25">
        <f>+G38+G39+G40+G41+G42+G43+G44+G45+G46</f>
        <v>0</v>
      </c>
      <c r="H47" s="24">
        <f t="shared" si="1"/>
        <v>0</v>
      </c>
    </row>
    <row r="48" spans="2:8" x14ac:dyDescent="0.45">
      <c r="B48" s="22"/>
      <c r="C48" s="26" t="s">
        <v>59</v>
      </c>
      <c r="D48" s="29"/>
      <c r="E48" s="30">
        <f xml:space="preserve"> +E37 - E47</f>
        <v>560</v>
      </c>
      <c r="F48" s="30">
        <f t="shared" si="0"/>
        <v>560</v>
      </c>
      <c r="G48" s="25">
        <f xml:space="preserve"> +G37 - G47</f>
        <v>0</v>
      </c>
      <c r="H48" s="30">
        <f>H37-H47</f>
        <v>560</v>
      </c>
    </row>
    <row r="49" spans="2:8" x14ac:dyDescent="0.45">
      <c r="B49" s="26" t="s">
        <v>60</v>
      </c>
      <c r="C49" s="31"/>
      <c r="D49" s="27"/>
      <c r="E49" s="28">
        <f xml:space="preserve"> +E26 +E48</f>
        <v>653912</v>
      </c>
      <c r="F49" s="28">
        <f t="shared" si="0"/>
        <v>653912</v>
      </c>
      <c r="G49" s="25">
        <f xml:space="preserve"> +G26 +G48</f>
        <v>0</v>
      </c>
      <c r="H49" s="28">
        <f>H26+H48</f>
        <v>653912</v>
      </c>
    </row>
    <row r="50" spans="2:8" x14ac:dyDescent="0.45">
      <c r="B50" s="13" t="s">
        <v>61</v>
      </c>
      <c r="C50" s="13" t="s">
        <v>16</v>
      </c>
      <c r="D50" s="18" t="s">
        <v>62</v>
      </c>
      <c r="E50" s="19"/>
      <c r="F50" s="19">
        <f t="shared" si="0"/>
        <v>0</v>
      </c>
      <c r="G50" s="16"/>
      <c r="H50" s="19">
        <f t="shared" si="1"/>
        <v>0</v>
      </c>
    </row>
    <row r="51" spans="2:8" x14ac:dyDescent="0.45">
      <c r="B51" s="17"/>
      <c r="C51" s="17"/>
      <c r="D51" s="18" t="s">
        <v>63</v>
      </c>
      <c r="E51" s="19"/>
      <c r="F51" s="19">
        <f t="shared" si="0"/>
        <v>0</v>
      </c>
      <c r="G51" s="20"/>
      <c r="H51" s="19">
        <f t="shared" si="1"/>
        <v>0</v>
      </c>
    </row>
    <row r="52" spans="2:8" x14ac:dyDescent="0.45">
      <c r="B52" s="17"/>
      <c r="C52" s="17"/>
      <c r="D52" s="18" t="s">
        <v>64</v>
      </c>
      <c r="E52" s="19"/>
      <c r="F52" s="19">
        <f t="shared" si="0"/>
        <v>0</v>
      </c>
      <c r="G52" s="20"/>
      <c r="H52" s="19">
        <f t="shared" si="1"/>
        <v>0</v>
      </c>
    </row>
    <row r="53" spans="2:8" x14ac:dyDescent="0.45">
      <c r="B53" s="17"/>
      <c r="C53" s="17"/>
      <c r="D53" s="18" t="s">
        <v>65</v>
      </c>
      <c r="E53" s="19"/>
      <c r="F53" s="19">
        <f t="shared" si="0"/>
        <v>0</v>
      </c>
      <c r="G53" s="20"/>
      <c r="H53" s="19">
        <f t="shared" si="1"/>
        <v>0</v>
      </c>
    </row>
    <row r="54" spans="2:8" x14ac:dyDescent="0.45">
      <c r="B54" s="17"/>
      <c r="C54" s="17"/>
      <c r="D54" s="18" t="s">
        <v>66</v>
      </c>
      <c r="E54" s="19"/>
      <c r="F54" s="19">
        <f t="shared" si="0"/>
        <v>0</v>
      </c>
      <c r="G54" s="20"/>
      <c r="H54" s="19">
        <f t="shared" si="1"/>
        <v>0</v>
      </c>
    </row>
    <row r="55" spans="2:8" x14ac:dyDescent="0.45">
      <c r="B55" s="17"/>
      <c r="C55" s="17"/>
      <c r="D55" s="18" t="s">
        <v>67</v>
      </c>
      <c r="E55" s="19"/>
      <c r="F55" s="19">
        <f t="shared" si="0"/>
        <v>0</v>
      </c>
      <c r="G55" s="20"/>
      <c r="H55" s="19">
        <f t="shared" si="1"/>
        <v>0</v>
      </c>
    </row>
    <row r="56" spans="2:8" x14ac:dyDescent="0.45">
      <c r="B56" s="17"/>
      <c r="C56" s="17"/>
      <c r="D56" s="18" t="s">
        <v>68</v>
      </c>
      <c r="E56" s="19"/>
      <c r="F56" s="19">
        <f t="shared" si="0"/>
        <v>0</v>
      </c>
      <c r="G56" s="20"/>
      <c r="H56" s="19">
        <f t="shared" si="1"/>
        <v>0</v>
      </c>
    </row>
    <row r="57" spans="2:8" x14ac:dyDescent="0.45">
      <c r="B57" s="17"/>
      <c r="C57" s="17"/>
      <c r="D57" s="18" t="s">
        <v>69</v>
      </c>
      <c r="E57" s="19"/>
      <c r="F57" s="19">
        <f t="shared" si="0"/>
        <v>0</v>
      </c>
      <c r="G57" s="20"/>
      <c r="H57" s="19">
        <f t="shared" si="1"/>
        <v>0</v>
      </c>
    </row>
    <row r="58" spans="2:8" x14ac:dyDescent="0.45">
      <c r="B58" s="17"/>
      <c r="C58" s="17"/>
      <c r="D58" s="18" t="s">
        <v>70</v>
      </c>
      <c r="E58" s="19"/>
      <c r="F58" s="19">
        <f t="shared" si="0"/>
        <v>0</v>
      </c>
      <c r="G58" s="21"/>
      <c r="H58" s="19">
        <f t="shared" si="1"/>
        <v>0</v>
      </c>
    </row>
    <row r="59" spans="2:8" x14ac:dyDescent="0.45">
      <c r="B59" s="17"/>
      <c r="C59" s="22"/>
      <c r="D59" s="23" t="s">
        <v>71</v>
      </c>
      <c r="E59" s="24">
        <f>+E50+E51+E52+E53+E54+E55+E56+E57+E58</f>
        <v>0</v>
      </c>
      <c r="F59" s="24">
        <f t="shared" si="0"/>
        <v>0</v>
      </c>
      <c r="G59" s="25">
        <f>+G50+G51+G52+G53+G54+G55+G56+G57+G58</f>
        <v>0</v>
      </c>
      <c r="H59" s="24">
        <f t="shared" si="1"/>
        <v>0</v>
      </c>
    </row>
    <row r="60" spans="2:8" x14ac:dyDescent="0.45">
      <c r="B60" s="17"/>
      <c r="C60" s="13" t="s">
        <v>23</v>
      </c>
      <c r="D60" s="18" t="s">
        <v>72</v>
      </c>
      <c r="E60" s="19"/>
      <c r="F60" s="19">
        <f t="shared" si="0"/>
        <v>0</v>
      </c>
      <c r="G60" s="16"/>
      <c r="H60" s="19">
        <f t="shared" si="1"/>
        <v>0</v>
      </c>
    </row>
    <row r="61" spans="2:8" x14ac:dyDescent="0.45">
      <c r="B61" s="17"/>
      <c r="C61" s="17"/>
      <c r="D61" s="18" t="s">
        <v>73</v>
      </c>
      <c r="E61" s="19"/>
      <c r="F61" s="19">
        <f t="shared" si="0"/>
        <v>0</v>
      </c>
      <c r="G61" s="20"/>
      <c r="H61" s="19">
        <f t="shared" si="1"/>
        <v>0</v>
      </c>
    </row>
    <row r="62" spans="2:8" x14ac:dyDescent="0.45">
      <c r="B62" s="17"/>
      <c r="C62" s="17"/>
      <c r="D62" s="18" t="s">
        <v>74</v>
      </c>
      <c r="E62" s="19"/>
      <c r="F62" s="19">
        <f t="shared" si="0"/>
        <v>0</v>
      </c>
      <c r="G62" s="20"/>
      <c r="H62" s="19">
        <f t="shared" si="1"/>
        <v>0</v>
      </c>
    </row>
    <row r="63" spans="2:8" x14ac:dyDescent="0.45">
      <c r="B63" s="17"/>
      <c r="C63" s="17"/>
      <c r="D63" s="18" t="s">
        <v>75</v>
      </c>
      <c r="E63" s="19"/>
      <c r="F63" s="19">
        <f t="shared" si="0"/>
        <v>0</v>
      </c>
      <c r="G63" s="20"/>
      <c r="H63" s="19">
        <f t="shared" si="1"/>
        <v>0</v>
      </c>
    </row>
    <row r="64" spans="2:8" x14ac:dyDescent="0.45">
      <c r="B64" s="17"/>
      <c r="C64" s="17"/>
      <c r="D64" s="18" t="s">
        <v>76</v>
      </c>
      <c r="E64" s="19">
        <v>500000</v>
      </c>
      <c r="F64" s="19">
        <f t="shared" si="0"/>
        <v>500000</v>
      </c>
      <c r="G64" s="20"/>
      <c r="H64" s="19">
        <f t="shared" si="1"/>
        <v>500000</v>
      </c>
    </row>
    <row r="65" spans="2:8" x14ac:dyDescent="0.45">
      <c r="B65" s="17"/>
      <c r="C65" s="17"/>
      <c r="D65" s="18" t="s">
        <v>77</v>
      </c>
      <c r="E65" s="19"/>
      <c r="F65" s="19">
        <f t="shared" si="0"/>
        <v>0</v>
      </c>
      <c r="G65" s="20"/>
      <c r="H65" s="19">
        <f t="shared" si="1"/>
        <v>0</v>
      </c>
    </row>
    <row r="66" spans="2:8" x14ac:dyDescent="0.45">
      <c r="B66" s="17"/>
      <c r="C66" s="17"/>
      <c r="D66" s="18" t="s">
        <v>78</v>
      </c>
      <c r="E66" s="19"/>
      <c r="F66" s="19">
        <f t="shared" si="0"/>
        <v>0</v>
      </c>
      <c r="G66" s="20"/>
      <c r="H66" s="19">
        <f t="shared" si="1"/>
        <v>0</v>
      </c>
    </row>
    <row r="67" spans="2:8" x14ac:dyDescent="0.45">
      <c r="B67" s="17"/>
      <c r="C67" s="17"/>
      <c r="D67" s="18" t="s">
        <v>79</v>
      </c>
      <c r="E67" s="19"/>
      <c r="F67" s="19">
        <f t="shared" si="0"/>
        <v>0</v>
      </c>
      <c r="G67" s="21"/>
      <c r="H67" s="19">
        <f t="shared" si="1"/>
        <v>0</v>
      </c>
    </row>
    <row r="68" spans="2:8" x14ac:dyDescent="0.45">
      <c r="B68" s="17"/>
      <c r="C68" s="22"/>
      <c r="D68" s="23" t="s">
        <v>80</v>
      </c>
      <c r="E68" s="24">
        <f>+E60+E61+E62+E63+E64+E65+E66+E67</f>
        <v>500000</v>
      </c>
      <c r="F68" s="24">
        <f t="shared" si="0"/>
        <v>500000</v>
      </c>
      <c r="G68" s="25">
        <f>+G60+G61+G62+G63+G64+G65+G66+G67</f>
        <v>0</v>
      </c>
      <c r="H68" s="24">
        <f t="shared" si="1"/>
        <v>500000</v>
      </c>
    </row>
    <row r="69" spans="2:8" x14ac:dyDescent="0.45">
      <c r="B69" s="22"/>
      <c r="C69" s="32" t="s">
        <v>81</v>
      </c>
      <c r="D69" s="33"/>
      <c r="E69" s="34">
        <f xml:space="preserve"> +E59 - E68</f>
        <v>-500000</v>
      </c>
      <c r="F69" s="34">
        <f t="shared" si="0"/>
        <v>-500000</v>
      </c>
      <c r="G69" s="25">
        <f xml:space="preserve"> +G59 - G68</f>
        <v>0</v>
      </c>
      <c r="H69" s="34">
        <f>H59-H68</f>
        <v>-500000</v>
      </c>
    </row>
    <row r="70" spans="2:8" x14ac:dyDescent="0.45">
      <c r="B70" s="26" t="s">
        <v>82</v>
      </c>
      <c r="C70" s="35"/>
      <c r="D70" s="36"/>
      <c r="E70" s="37">
        <f xml:space="preserve"> +E49 +E69</f>
        <v>153912</v>
      </c>
      <c r="F70" s="37">
        <f t="shared" si="0"/>
        <v>153912</v>
      </c>
      <c r="G70" s="25">
        <f xml:space="preserve"> +G49 +G69</f>
        <v>0</v>
      </c>
      <c r="H70" s="37">
        <f>H49+H69</f>
        <v>153912</v>
      </c>
    </row>
    <row r="71" spans="2:8" x14ac:dyDescent="0.45">
      <c r="B71" s="38" t="s">
        <v>83</v>
      </c>
      <c r="C71" s="35" t="s">
        <v>84</v>
      </c>
      <c r="D71" s="36"/>
      <c r="E71" s="37">
        <v>-10786</v>
      </c>
      <c r="F71" s="37">
        <f t="shared" si="0"/>
        <v>-10786</v>
      </c>
      <c r="G71" s="25"/>
      <c r="H71" s="37">
        <f t="shared" si="1"/>
        <v>-10786</v>
      </c>
    </row>
    <row r="72" spans="2:8" x14ac:dyDescent="0.45">
      <c r="B72" s="39"/>
      <c r="C72" s="35" t="s">
        <v>85</v>
      </c>
      <c r="D72" s="36"/>
      <c r="E72" s="37">
        <f xml:space="preserve"> +E70 +E71</f>
        <v>143126</v>
      </c>
      <c r="F72" s="37">
        <f t="shared" si="0"/>
        <v>143126</v>
      </c>
      <c r="G72" s="25">
        <f xml:space="preserve"> +G70 +G71</f>
        <v>0</v>
      </c>
      <c r="H72" s="37">
        <f>H70+H71</f>
        <v>143126</v>
      </c>
    </row>
    <row r="73" spans="2:8" x14ac:dyDescent="0.45">
      <c r="B73" s="39"/>
      <c r="C73" s="35" t="s">
        <v>86</v>
      </c>
      <c r="D73" s="36"/>
      <c r="E73" s="37"/>
      <c r="F73" s="37">
        <f t="shared" ref="F73:F76" si="2">+E73</f>
        <v>0</v>
      </c>
      <c r="G73" s="25"/>
      <c r="H73" s="37">
        <f t="shared" ref="H73:H75" si="3">F73-ABS(G73)</f>
        <v>0</v>
      </c>
    </row>
    <row r="74" spans="2:8" x14ac:dyDescent="0.45">
      <c r="B74" s="39"/>
      <c r="C74" s="35" t="s">
        <v>87</v>
      </c>
      <c r="D74" s="36"/>
      <c r="E74" s="37"/>
      <c r="F74" s="37">
        <f t="shared" si="2"/>
        <v>0</v>
      </c>
      <c r="G74" s="25"/>
      <c r="H74" s="37">
        <f t="shared" si="3"/>
        <v>0</v>
      </c>
    </row>
    <row r="75" spans="2:8" x14ac:dyDescent="0.45">
      <c r="B75" s="39"/>
      <c r="C75" s="35" t="s">
        <v>88</v>
      </c>
      <c r="D75" s="36"/>
      <c r="E75" s="37"/>
      <c r="F75" s="37">
        <f t="shared" si="2"/>
        <v>0</v>
      </c>
      <c r="G75" s="25"/>
      <c r="H75" s="37">
        <f t="shared" si="3"/>
        <v>0</v>
      </c>
    </row>
    <row r="76" spans="2:8" x14ac:dyDescent="0.45">
      <c r="B76" s="40"/>
      <c r="C76" s="35" t="s">
        <v>89</v>
      </c>
      <c r="D76" s="36"/>
      <c r="E76" s="37">
        <f xml:space="preserve"> +E72 +E73 +E74 - E75</f>
        <v>143126</v>
      </c>
      <c r="F76" s="37">
        <f t="shared" si="2"/>
        <v>143126</v>
      </c>
      <c r="G76" s="25">
        <f xml:space="preserve"> +G72 +G73 +G74 - G75</f>
        <v>0</v>
      </c>
      <c r="H76" s="37">
        <f>H72+H73+H74-H75</f>
        <v>143126</v>
      </c>
    </row>
  </sheetData>
  <mergeCells count="13">
    <mergeCell ref="B71:B76"/>
    <mergeCell ref="B27:B48"/>
    <mergeCell ref="C27:C37"/>
    <mergeCell ref="C38:C47"/>
    <mergeCell ref="B50:B69"/>
    <mergeCell ref="C50:C59"/>
    <mergeCell ref="C60:C68"/>
    <mergeCell ref="B3:H3"/>
    <mergeCell ref="B5:H5"/>
    <mergeCell ref="B7:D7"/>
    <mergeCell ref="B8:B26"/>
    <mergeCell ref="C8:C13"/>
    <mergeCell ref="C14:C25"/>
  </mergeCells>
  <phoneticPr fontId="1"/>
  <pageMargins left="0.7" right="0.7" top="0.75" bottom="0.75" header="0.3" footer="0.3"/>
  <pageSetup paperSize="9" fitToHeight="0" orientation="portrait" verticalDpi="0" r:id="rId1"/>
  <headerFooter>
    <oddHeader>&amp;L社会福祉法人蓬莱会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社会福祉事業</vt:lpstr>
      <vt:lpstr>公益事業</vt:lpstr>
      <vt:lpstr>公益事業!Print_Titles</vt:lpstr>
      <vt:lpstr>社会福祉事業!Print_Titles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美馬 施設長01</dc:creator>
  <cp:lastModifiedBy>美馬 施設長01</cp:lastModifiedBy>
  <dcterms:created xsi:type="dcterms:W3CDTF">2025-06-27T08:14:48Z</dcterms:created>
  <dcterms:modified xsi:type="dcterms:W3CDTF">2025-06-27T08:14:50Z</dcterms:modified>
</cp:coreProperties>
</file>